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yasser.issa\Desktop\"/>
    </mc:Choice>
  </mc:AlternateContent>
  <xr:revisionPtr revIDLastSave="0" documentId="8_{78FED51C-1F3A-47D3-A7ED-AF001CB3D200}" xr6:coauthVersionLast="45" xr6:coauthVersionMax="45" xr10:uidLastSave="{00000000-0000-0000-0000-000000000000}"/>
  <bookViews>
    <workbookView xWindow="-60" yWindow="-60" windowWidth="28920" windowHeight="15660" xr2:uid="{0C2F6A0A-4B4B-4157-87FC-322FA3EDD0FD}"/>
  </bookViews>
  <sheets>
    <sheet name="BD Matriz Contratacion 2022" sheetId="1" r:id="rId1"/>
  </sheets>
  <definedNames>
    <definedName name="incBuyerDossierDetaillnkRequestReference">'BD Matriz Contratacion 2022'!$G$144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81" i="1" l="1"/>
  <c r="AM181" i="1" s="1"/>
  <c r="AK181" i="1"/>
  <c r="AM180" i="1"/>
  <c r="AL180" i="1"/>
  <c r="AK180" i="1"/>
  <c r="R180" i="1"/>
  <c r="AK179" i="1"/>
  <c r="AL179" i="1" s="1"/>
  <c r="AM179" i="1" s="1"/>
  <c r="AK178" i="1"/>
  <c r="AL178" i="1" s="1"/>
  <c r="AM178" i="1" s="1"/>
  <c r="AK177" i="1"/>
  <c r="AL177" i="1" s="1"/>
  <c r="AM177" i="1" s="1"/>
  <c r="AM176" i="1"/>
  <c r="AL176" i="1"/>
  <c r="AK176" i="1"/>
  <c r="AM175" i="1"/>
  <c r="AL175" i="1"/>
  <c r="AK175" i="1"/>
  <c r="AK174" i="1"/>
  <c r="AL174" i="1" s="1"/>
  <c r="AM174" i="1" s="1"/>
  <c r="AL173" i="1"/>
  <c r="AM173" i="1" s="1"/>
  <c r="AK173" i="1"/>
  <c r="AK172" i="1"/>
  <c r="AL172" i="1" s="1"/>
  <c r="AM172" i="1" s="1"/>
  <c r="AL171" i="1"/>
  <c r="AM171" i="1" s="1"/>
  <c r="AK171" i="1"/>
  <c r="R171" i="1"/>
  <c r="N171" i="1" s="1"/>
  <c r="AM170" i="1"/>
  <c r="AK170" i="1"/>
  <c r="AL170" i="1" s="1"/>
  <c r="AK169" i="1"/>
  <c r="AL169" i="1" s="1"/>
  <c r="AM169" i="1" s="1"/>
  <c r="AK168" i="1"/>
  <c r="AL168" i="1" s="1"/>
  <c r="AM168" i="1" s="1"/>
  <c r="AM167" i="1"/>
  <c r="AL167" i="1"/>
  <c r="AK167" i="1"/>
  <c r="AK166" i="1"/>
  <c r="AL166" i="1" s="1"/>
  <c r="AM166" i="1" s="1"/>
  <c r="AL165" i="1"/>
  <c r="AM165" i="1" s="1"/>
  <c r="AK165" i="1"/>
  <c r="AK164" i="1"/>
  <c r="AL164" i="1" s="1"/>
  <c r="AM164" i="1" s="1"/>
  <c r="AL163" i="1"/>
  <c r="AM163" i="1" s="1"/>
  <c r="AK163" i="1"/>
  <c r="AK162" i="1"/>
  <c r="AL162" i="1" s="1"/>
  <c r="AM162" i="1" s="1"/>
  <c r="AL161" i="1"/>
  <c r="AM161" i="1" s="1"/>
  <c r="AK161" i="1"/>
  <c r="R161" i="1"/>
  <c r="N161" i="1" s="1"/>
  <c r="AM160" i="1"/>
  <c r="AL160" i="1"/>
  <c r="AK160" i="1"/>
  <c r="AL159" i="1"/>
  <c r="AM159" i="1" s="1"/>
  <c r="AK159" i="1"/>
  <c r="AK158" i="1"/>
  <c r="AL158" i="1" s="1"/>
  <c r="AM158" i="1" s="1"/>
  <c r="R158" i="1"/>
  <c r="N158" i="1" s="1"/>
  <c r="AL157" i="1"/>
  <c r="AM157" i="1" s="1"/>
  <c r="AK157" i="1"/>
  <c r="AK156" i="1"/>
  <c r="AL156" i="1" s="1"/>
  <c r="AM156" i="1" s="1"/>
  <c r="AL155" i="1"/>
  <c r="AM155" i="1" s="1"/>
  <c r="AK155" i="1"/>
  <c r="AM154" i="1"/>
  <c r="AK154" i="1"/>
  <c r="AL154" i="1" s="1"/>
  <c r="AK153" i="1"/>
  <c r="AL153" i="1" s="1"/>
  <c r="AM153" i="1" s="1"/>
  <c r="R153" i="1"/>
  <c r="N153" i="1" s="1"/>
  <c r="AM152" i="1"/>
  <c r="AL152" i="1"/>
  <c r="AK152" i="1"/>
  <c r="AL151" i="1"/>
  <c r="AM151" i="1" s="1"/>
  <c r="AK151" i="1"/>
  <c r="R151" i="1"/>
  <c r="N151" i="1" s="1"/>
  <c r="AK150" i="1"/>
  <c r="AL150" i="1" s="1"/>
  <c r="AM150" i="1" s="1"/>
  <c r="AL149" i="1"/>
  <c r="AM149" i="1" s="1"/>
  <c r="AK149" i="1"/>
  <c r="AK148" i="1"/>
  <c r="AL148" i="1" s="1"/>
  <c r="AM148" i="1" s="1"/>
  <c r="AL147" i="1"/>
  <c r="AM147" i="1" s="1"/>
  <c r="AK147" i="1"/>
  <c r="AK146" i="1"/>
  <c r="AL146" i="1" s="1"/>
  <c r="AM146" i="1" s="1"/>
  <c r="AL145" i="1"/>
  <c r="AM145" i="1" s="1"/>
  <c r="AK145" i="1"/>
  <c r="AK144" i="1"/>
  <c r="AL144" i="1" s="1"/>
  <c r="AM144" i="1" s="1"/>
  <c r="AL143" i="1"/>
  <c r="AM143" i="1" s="1"/>
  <c r="AK143" i="1"/>
  <c r="AK142" i="1"/>
  <c r="AL142" i="1" s="1"/>
  <c r="AM142" i="1" s="1"/>
  <c r="AL141" i="1"/>
  <c r="AM141" i="1" s="1"/>
  <c r="AK141" i="1"/>
  <c r="AL140" i="1"/>
  <c r="AM140" i="1" s="1"/>
  <c r="AK140" i="1"/>
  <c r="AL139" i="1"/>
  <c r="AM139" i="1" s="1"/>
  <c r="AK139" i="1"/>
  <c r="AK138" i="1"/>
  <c r="AL138" i="1" s="1"/>
  <c r="AM138" i="1" s="1"/>
  <c r="AL137" i="1"/>
  <c r="AM137" i="1" s="1"/>
  <c r="AK137" i="1"/>
  <c r="AM136" i="1"/>
  <c r="AL136" i="1"/>
  <c r="AK136" i="1"/>
  <c r="AM135" i="1"/>
  <c r="AL135" i="1"/>
  <c r="AK135" i="1"/>
  <c r="AK134" i="1"/>
  <c r="AL134" i="1" s="1"/>
  <c r="AM134" i="1" s="1"/>
  <c r="AL133" i="1"/>
  <c r="AM133" i="1" s="1"/>
  <c r="AK133" i="1"/>
  <c r="AK132" i="1"/>
  <c r="AL132" i="1" s="1"/>
  <c r="AM132" i="1" s="1"/>
  <c r="AL131" i="1"/>
  <c r="AM131" i="1" s="1"/>
  <c r="AK131" i="1"/>
  <c r="R131" i="1"/>
  <c r="N131" i="1" s="1"/>
  <c r="AM130" i="1"/>
  <c r="AK130" i="1"/>
  <c r="AL130" i="1" s="1"/>
  <c r="AK129" i="1"/>
  <c r="AL129" i="1" s="1"/>
  <c r="AM129" i="1" s="1"/>
  <c r="AM128" i="1"/>
  <c r="AL128" i="1"/>
  <c r="AK128" i="1"/>
  <c r="AL127" i="1"/>
  <c r="AM127" i="1" s="1"/>
  <c r="AK127" i="1"/>
  <c r="AK126" i="1"/>
  <c r="AL126" i="1" s="1"/>
  <c r="AM126" i="1" s="1"/>
  <c r="AL125" i="1"/>
  <c r="AM125" i="1" s="1"/>
  <c r="AK125" i="1"/>
  <c r="AL124" i="1"/>
  <c r="AM124" i="1" s="1"/>
  <c r="AK124" i="1"/>
  <c r="AM123" i="1"/>
  <c r="AL123" i="1"/>
  <c r="AK123" i="1"/>
  <c r="AM122" i="1"/>
  <c r="AK122" i="1"/>
  <c r="AL122" i="1" s="1"/>
  <c r="AK121" i="1"/>
  <c r="AL121" i="1" s="1"/>
  <c r="AM121" i="1" s="1"/>
  <c r="R121" i="1"/>
  <c r="N121" i="1" s="1"/>
  <c r="AM120" i="1"/>
  <c r="AL120" i="1"/>
  <c r="AK120" i="1"/>
  <c r="AL119" i="1"/>
  <c r="AM119" i="1" s="1"/>
  <c r="AK119" i="1"/>
  <c r="R119" i="1"/>
  <c r="N119" i="1" s="1"/>
  <c r="AK118" i="1"/>
  <c r="AL118" i="1" s="1"/>
  <c r="AM118" i="1" s="1"/>
  <c r="AL117" i="1"/>
  <c r="AM117" i="1" s="1"/>
  <c r="AK117" i="1"/>
  <c r="AK116" i="1"/>
  <c r="AL116" i="1" s="1"/>
  <c r="AM116" i="1" s="1"/>
  <c r="AM115" i="1"/>
  <c r="AL115" i="1"/>
  <c r="AK115" i="1"/>
  <c r="AK114" i="1"/>
  <c r="AL114" i="1" s="1"/>
  <c r="AM114" i="1" s="1"/>
  <c r="R114" i="1"/>
  <c r="AK113" i="1"/>
  <c r="AL113" i="1" s="1"/>
  <c r="AM113" i="1" s="1"/>
  <c r="AK112" i="1"/>
  <c r="AL112" i="1" s="1"/>
  <c r="AM112" i="1" s="1"/>
  <c r="AL111" i="1"/>
  <c r="AM111" i="1" s="1"/>
  <c r="AK111" i="1"/>
  <c r="AL110" i="1"/>
  <c r="AM110" i="1" s="1"/>
  <c r="AK110" i="1"/>
  <c r="R110" i="1"/>
  <c r="N110" i="1"/>
  <c r="AM109" i="1"/>
  <c r="AK109" i="1"/>
  <c r="AL109" i="1" s="1"/>
  <c r="AL108" i="1"/>
  <c r="AM108" i="1" s="1"/>
  <c r="AK108" i="1"/>
  <c r="AL107" i="1"/>
  <c r="AM107" i="1" s="1"/>
  <c r="AK107" i="1"/>
  <c r="AL106" i="1"/>
  <c r="AM106" i="1" s="1"/>
  <c r="AK106" i="1"/>
  <c r="R106" i="1"/>
  <c r="N106" i="1" s="1"/>
  <c r="AM105" i="1"/>
  <c r="AK105" i="1"/>
  <c r="AL105" i="1" s="1"/>
  <c r="AL104" i="1"/>
  <c r="AM104" i="1" s="1"/>
  <c r="AK104" i="1"/>
  <c r="R104" i="1"/>
  <c r="N104" i="1" s="1"/>
  <c r="AL103" i="1"/>
  <c r="AM103" i="1" s="1"/>
  <c r="AK103" i="1"/>
  <c r="AL102" i="1"/>
  <c r="AM102" i="1" s="1"/>
  <c r="AK102" i="1"/>
  <c r="AM101" i="1"/>
  <c r="AK101" i="1"/>
  <c r="AL101" i="1" s="1"/>
  <c r="AL100" i="1"/>
  <c r="AM100" i="1" s="1"/>
  <c r="AK100" i="1"/>
  <c r="AL99" i="1"/>
  <c r="AM99" i="1" s="1"/>
  <c r="AK99" i="1"/>
  <c r="AL98" i="1"/>
  <c r="AM98" i="1" s="1"/>
  <c r="AK98" i="1"/>
  <c r="R98" i="1"/>
  <c r="N98" i="1"/>
  <c r="AM97" i="1"/>
  <c r="AK97" i="1"/>
  <c r="AL97" i="1" s="1"/>
  <c r="AL96" i="1"/>
  <c r="AM96" i="1" s="1"/>
  <c r="AK96" i="1"/>
  <c r="R96" i="1"/>
  <c r="N96" i="1" s="1"/>
  <c r="AL95" i="1"/>
  <c r="AM95" i="1" s="1"/>
  <c r="AK95" i="1"/>
  <c r="AL94" i="1"/>
  <c r="AM94" i="1" s="1"/>
  <c r="AK94" i="1"/>
  <c r="R94" i="1"/>
  <c r="AL93" i="1"/>
  <c r="AM93" i="1" s="1"/>
  <c r="AK93" i="1"/>
  <c r="R93" i="1"/>
  <c r="AM92" i="1"/>
  <c r="AL92" i="1"/>
  <c r="AK92" i="1"/>
  <c r="R92" i="1"/>
  <c r="AL91" i="1"/>
  <c r="AM91" i="1" s="1"/>
  <c r="AK91" i="1"/>
  <c r="R91" i="1"/>
  <c r="AM90" i="1"/>
  <c r="AL90" i="1"/>
  <c r="AK90" i="1"/>
  <c r="R90" i="1"/>
  <c r="AL89" i="1"/>
  <c r="AM89" i="1" s="1"/>
  <c r="AK89" i="1"/>
  <c r="R89" i="1"/>
  <c r="AM88" i="1"/>
  <c r="AL88" i="1"/>
  <c r="AK88" i="1"/>
  <c r="AK87" i="1"/>
  <c r="AL87" i="1" s="1"/>
  <c r="AM87" i="1" s="1"/>
  <c r="R87" i="1"/>
  <c r="AK86" i="1"/>
  <c r="AL86" i="1" s="1"/>
  <c r="AM86" i="1" s="1"/>
  <c r="R86" i="1"/>
  <c r="AK84" i="1"/>
  <c r="AL84" i="1" s="1"/>
  <c r="AM84" i="1" s="1"/>
  <c r="AK83" i="1"/>
  <c r="AL83" i="1" s="1"/>
  <c r="AM83" i="1" s="1"/>
  <c r="R83" i="1"/>
  <c r="AK82" i="1"/>
  <c r="AL82" i="1" s="1"/>
  <c r="AM82" i="1" s="1"/>
  <c r="R82" i="1"/>
  <c r="AK81" i="1"/>
  <c r="AL81" i="1" s="1"/>
  <c r="AM81" i="1" s="1"/>
  <c r="AK80" i="1"/>
  <c r="AL80" i="1" s="1"/>
  <c r="AM80" i="1" s="1"/>
  <c r="R80" i="1"/>
  <c r="AM79" i="1"/>
  <c r="AL79" i="1"/>
  <c r="AK79" i="1"/>
  <c r="R79" i="1"/>
  <c r="AK78" i="1"/>
  <c r="AL78" i="1" s="1"/>
  <c r="AM78" i="1" s="1"/>
  <c r="R78" i="1"/>
  <c r="AM77" i="1"/>
  <c r="AL77" i="1"/>
  <c r="AK77" i="1"/>
  <c r="AK76" i="1"/>
  <c r="AL76" i="1" s="1"/>
  <c r="AM76" i="1" s="1"/>
  <c r="R76" i="1"/>
  <c r="N76" i="1"/>
  <c r="AM75" i="1"/>
  <c r="AL75" i="1"/>
  <c r="AK75" i="1"/>
  <c r="R75" i="1"/>
  <c r="AK74" i="1"/>
  <c r="AL74" i="1" s="1"/>
  <c r="AM74" i="1" s="1"/>
  <c r="R74" i="1"/>
  <c r="AM73" i="1"/>
  <c r="AL73" i="1"/>
  <c r="AK73" i="1"/>
  <c r="AK72" i="1"/>
  <c r="AL72" i="1" s="1"/>
  <c r="AM72" i="1" s="1"/>
  <c r="R72" i="1"/>
  <c r="AM71" i="1"/>
  <c r="AK71" i="1"/>
  <c r="AL71" i="1" s="1"/>
  <c r="R71" i="1"/>
  <c r="AK70" i="1"/>
  <c r="AL70" i="1" s="1"/>
  <c r="AM70" i="1" s="1"/>
  <c r="R70" i="1"/>
  <c r="AM69" i="1"/>
  <c r="AK69" i="1"/>
  <c r="AL69" i="1" s="1"/>
  <c r="R69" i="1"/>
  <c r="AK68" i="1"/>
  <c r="AL68" i="1" s="1"/>
  <c r="AM68" i="1" s="1"/>
  <c r="AM67" i="1"/>
  <c r="AK67" i="1"/>
  <c r="AL67" i="1" s="1"/>
  <c r="N67" i="1"/>
  <c r="AL66" i="1"/>
  <c r="AM66" i="1" s="1"/>
  <c r="AK66" i="1"/>
  <c r="R66" i="1"/>
  <c r="AK65" i="1"/>
  <c r="AL65" i="1" s="1"/>
  <c r="AM65" i="1" s="1"/>
  <c r="N65" i="1"/>
  <c r="AK64" i="1"/>
  <c r="AL64" i="1" s="1"/>
  <c r="AM64" i="1" s="1"/>
  <c r="N64" i="1"/>
  <c r="AK63" i="1"/>
  <c r="AL63" i="1" s="1"/>
  <c r="AM63" i="1" s="1"/>
  <c r="R63" i="1"/>
  <c r="AM62" i="1"/>
  <c r="AL62" i="1"/>
  <c r="AK62" i="1"/>
  <c r="N62" i="1"/>
  <c r="AK61" i="1"/>
  <c r="AL61" i="1" s="1"/>
  <c r="AM61" i="1" s="1"/>
  <c r="N61" i="1"/>
  <c r="AM60" i="1"/>
  <c r="AL60" i="1"/>
  <c r="AK60" i="1"/>
  <c r="R60" i="1"/>
  <c r="AM59" i="1"/>
  <c r="AK59" i="1"/>
  <c r="AL59" i="1" s="1"/>
  <c r="R59" i="1"/>
  <c r="AL58" i="1"/>
  <c r="AM58" i="1" s="1"/>
  <c r="AK58" i="1"/>
  <c r="AL57" i="1"/>
  <c r="AM57" i="1" s="1"/>
  <c r="AK57" i="1"/>
  <c r="R57" i="1"/>
  <c r="AL56" i="1"/>
  <c r="AM56" i="1" s="1"/>
  <c r="AK56" i="1"/>
  <c r="R56" i="1"/>
  <c r="AK55" i="1"/>
  <c r="AL55" i="1" s="1"/>
  <c r="AM55" i="1" s="1"/>
  <c r="R55" i="1"/>
  <c r="AK54" i="1"/>
  <c r="AL54" i="1" s="1"/>
  <c r="AM54" i="1" s="1"/>
  <c r="R54" i="1"/>
  <c r="AL53" i="1"/>
  <c r="AM53" i="1" s="1"/>
  <c r="AK53" i="1"/>
  <c r="R53" i="1"/>
  <c r="AK52" i="1"/>
  <c r="AL52" i="1" s="1"/>
  <c r="AM52" i="1" s="1"/>
  <c r="R52" i="1"/>
  <c r="AL51" i="1"/>
  <c r="AM51" i="1" s="1"/>
  <c r="AK51" i="1"/>
  <c r="R51" i="1"/>
  <c r="AK50" i="1"/>
  <c r="AL50" i="1" s="1"/>
  <c r="AM50" i="1" s="1"/>
  <c r="R50" i="1"/>
  <c r="AL49" i="1"/>
  <c r="AM49" i="1" s="1"/>
  <c r="AK49" i="1"/>
  <c r="R49" i="1"/>
  <c r="AL48" i="1"/>
  <c r="AM48" i="1" s="1"/>
  <c r="AK48" i="1"/>
  <c r="R48" i="1"/>
  <c r="AK47" i="1"/>
  <c r="AL47" i="1" s="1"/>
  <c r="AM47" i="1" s="1"/>
  <c r="N47" i="1"/>
  <c r="AK46" i="1"/>
  <c r="AL46" i="1" s="1"/>
  <c r="AM46" i="1" s="1"/>
  <c r="R46" i="1"/>
  <c r="AK45" i="1"/>
  <c r="AL45" i="1" s="1"/>
  <c r="AM45" i="1" s="1"/>
  <c r="R45" i="1"/>
  <c r="AM44" i="1"/>
  <c r="AL44" i="1"/>
  <c r="AK44" i="1"/>
  <c r="N44" i="1"/>
  <c r="AK43" i="1"/>
  <c r="AL43" i="1" s="1"/>
  <c r="AM43" i="1" s="1"/>
  <c r="R43" i="1"/>
  <c r="AM42" i="1"/>
  <c r="AL42" i="1"/>
  <c r="AK42" i="1"/>
  <c r="R42" i="1"/>
  <c r="AL41" i="1"/>
  <c r="AM41" i="1" s="1"/>
  <c r="AK41" i="1"/>
  <c r="R41" i="1"/>
  <c r="AL40" i="1"/>
  <c r="AM40" i="1" s="1"/>
  <c r="AK40" i="1"/>
  <c r="R40" i="1"/>
  <c r="AK39" i="1"/>
  <c r="AL39" i="1" s="1"/>
  <c r="AM39" i="1" s="1"/>
  <c r="R39" i="1"/>
  <c r="AK38" i="1"/>
  <c r="AL38" i="1" s="1"/>
  <c r="AM38" i="1" s="1"/>
  <c r="R38" i="1"/>
  <c r="AL37" i="1"/>
  <c r="AM37" i="1" s="1"/>
  <c r="AK37" i="1"/>
  <c r="R37" i="1"/>
  <c r="AK36" i="1"/>
  <c r="AL36" i="1" s="1"/>
  <c r="AM36" i="1" s="1"/>
  <c r="R36" i="1"/>
  <c r="AL35" i="1"/>
  <c r="AM35" i="1" s="1"/>
  <c r="AK35" i="1"/>
  <c r="AK34" i="1"/>
  <c r="AL34" i="1" s="1"/>
  <c r="AM34" i="1" s="1"/>
  <c r="AM33" i="1"/>
  <c r="AL33" i="1"/>
  <c r="AK33" i="1"/>
  <c r="AK32" i="1"/>
  <c r="AL32" i="1" s="1"/>
  <c r="AM32" i="1" s="1"/>
  <c r="R32" i="1"/>
  <c r="AM31" i="1"/>
  <c r="AL31" i="1"/>
  <c r="AK31" i="1"/>
  <c r="R31" i="1"/>
  <c r="AK30" i="1"/>
  <c r="AL30" i="1" s="1"/>
  <c r="AM30" i="1" s="1"/>
  <c r="R30" i="1"/>
  <c r="AM29" i="1"/>
  <c r="AL29" i="1"/>
  <c r="AK29" i="1"/>
  <c r="R29" i="1"/>
  <c r="AM28" i="1"/>
  <c r="AK28" i="1"/>
  <c r="AL28" i="1" s="1"/>
  <c r="R28" i="1"/>
  <c r="AL27" i="1"/>
  <c r="AM27" i="1" s="1"/>
  <c r="AK27" i="1"/>
  <c r="R27" i="1"/>
  <c r="AK26" i="1"/>
  <c r="AL26" i="1" s="1"/>
  <c r="AM26" i="1" s="1"/>
  <c r="R26" i="1"/>
  <c r="AK25" i="1"/>
  <c r="AL25" i="1" s="1"/>
  <c r="AM25" i="1" s="1"/>
  <c r="R25" i="1"/>
  <c r="AM24" i="1"/>
  <c r="AK24" i="1"/>
  <c r="AL24" i="1" s="1"/>
  <c r="R24" i="1"/>
  <c r="AK23" i="1"/>
  <c r="AL23" i="1" s="1"/>
  <c r="AM23" i="1" s="1"/>
  <c r="R23" i="1"/>
  <c r="AM22" i="1"/>
  <c r="AK22" i="1"/>
  <c r="AL22" i="1" s="1"/>
  <c r="R22" i="1"/>
  <c r="AK21" i="1"/>
  <c r="AL21" i="1" s="1"/>
  <c r="AM21" i="1" s="1"/>
  <c r="R21" i="1"/>
  <c r="AM20" i="1"/>
  <c r="AK20" i="1"/>
  <c r="AL20" i="1" s="1"/>
  <c r="AK19" i="1"/>
  <c r="AL19" i="1" s="1"/>
  <c r="AM19" i="1" s="1"/>
  <c r="AM18" i="1"/>
  <c r="AL18" i="1"/>
  <c r="AK18" i="1"/>
  <c r="AL17" i="1"/>
  <c r="AM17" i="1" s="1"/>
  <c r="AK17" i="1"/>
  <c r="R17" i="1"/>
  <c r="AM16" i="1"/>
  <c r="AL16" i="1"/>
  <c r="AK16" i="1"/>
  <c r="AK15" i="1"/>
  <c r="AL15" i="1" s="1"/>
  <c r="AM15" i="1" s="1"/>
  <c r="R15" i="1"/>
  <c r="AM14" i="1"/>
  <c r="AL14" i="1"/>
  <c r="AK14" i="1"/>
  <c r="AK13" i="1"/>
  <c r="AL13" i="1" s="1"/>
  <c r="AM13" i="1" s="1"/>
  <c r="R13" i="1"/>
  <c r="AM12" i="1"/>
  <c r="AL12" i="1"/>
  <c r="AK12" i="1"/>
  <c r="AK11" i="1"/>
  <c r="AL11" i="1" s="1"/>
  <c r="AM11" i="1" s="1"/>
  <c r="R11" i="1"/>
  <c r="N11" i="1" s="1"/>
  <c r="AM10" i="1"/>
  <c r="AL10" i="1"/>
  <c r="AK10" i="1"/>
  <c r="R10" i="1"/>
  <c r="N10" i="1"/>
  <c r="AL9" i="1"/>
  <c r="AM9" i="1" s="1"/>
  <c r="AK9" i="1"/>
  <c r="W9" i="1"/>
  <c r="O9" i="1" s="1"/>
  <c r="AK8" i="1"/>
  <c r="AL8" i="1" s="1"/>
  <c r="AM8" i="1" s="1"/>
  <c r="W8" i="1"/>
  <c r="O8" i="1" s="1"/>
  <c r="O1" i="1" s="1"/>
  <c r="AL7" i="1"/>
  <c r="AM7" i="1" s="1"/>
  <c r="AK7" i="1"/>
  <c r="R7" i="1"/>
  <c r="N7" i="1"/>
  <c r="AM6" i="1"/>
  <c r="AL6" i="1"/>
  <c r="AK6" i="1"/>
  <c r="O6" i="1"/>
  <c r="AK5" i="1"/>
  <c r="AL5" i="1" s="1"/>
  <c r="AM5" i="1" s="1"/>
  <c r="R5" i="1"/>
  <c r="N5" i="1" s="1"/>
  <c r="O5" i="1"/>
  <c r="AK4" i="1"/>
  <c r="AL4" i="1" s="1"/>
  <c r="AM4" i="1" s="1"/>
  <c r="R4" i="1"/>
  <c r="N4" i="1"/>
  <c r="AM3" i="1"/>
  <c r="AK3" i="1"/>
  <c r="AL3" i="1" s="1"/>
  <c r="Q1" i="1"/>
  <c r="R175" i="1" s="1"/>
  <c r="N175" i="1" s="1"/>
  <c r="R68" i="1" l="1"/>
  <c r="R84" i="1"/>
  <c r="R102" i="1"/>
  <c r="N102" i="1" s="1"/>
  <c r="R108" i="1"/>
  <c r="N108" i="1" s="1"/>
  <c r="R126" i="1"/>
  <c r="N126" i="1" s="1"/>
  <c r="R159" i="1"/>
  <c r="N159" i="1" s="1"/>
  <c r="R166" i="1"/>
  <c r="N166" i="1" s="1"/>
  <c r="R8" i="1"/>
  <c r="N8" i="1" s="1"/>
  <c r="R19" i="1"/>
  <c r="N19" i="1" s="1"/>
  <c r="R100" i="1"/>
  <c r="N100" i="1" s="1"/>
  <c r="R143" i="1"/>
  <c r="N143" i="1" s="1"/>
  <c r="R163" i="1"/>
  <c r="N163" i="1" s="1"/>
  <c r="R174" i="1"/>
  <c r="N174" i="1" s="1"/>
  <c r="R115" i="1"/>
  <c r="N115" i="1" s="1"/>
  <c r="R127" i="1"/>
  <c r="N127" i="1" s="1"/>
  <c r="R129" i="1"/>
  <c r="N129" i="1" s="1"/>
  <c r="R134" i="1"/>
  <c r="N134" i="1" s="1"/>
  <c r="R139" i="1"/>
  <c r="N139" i="1" s="1"/>
  <c r="R169" i="1"/>
  <c r="N169" i="1" s="1"/>
  <c r="R177" i="1"/>
  <c r="N177" i="1" s="1"/>
  <c r="R12" i="1"/>
  <c r="N12" i="1" s="1"/>
  <c r="R14" i="1"/>
  <c r="N14" i="1" s="1"/>
  <c r="R16" i="1"/>
  <c r="N16" i="1" s="1"/>
  <c r="R33" i="1"/>
  <c r="N33" i="1" s="1"/>
  <c r="R73" i="1"/>
  <c r="N73" i="1" s="1"/>
  <c r="R147" i="1"/>
  <c r="N147" i="1" s="1"/>
  <c r="R167" i="1"/>
  <c r="N167" i="1" s="1"/>
  <c r="R183" i="1"/>
  <c r="N183" i="1" s="1"/>
  <c r="R182" i="1"/>
  <c r="N182" i="1" s="1"/>
  <c r="R172" i="1"/>
  <c r="N172" i="1" s="1"/>
  <c r="R164" i="1"/>
  <c r="N164" i="1" s="1"/>
  <c r="R156" i="1"/>
  <c r="N156" i="1" s="1"/>
  <c r="R148" i="1"/>
  <c r="N148" i="1" s="1"/>
  <c r="R140" i="1"/>
  <c r="N140" i="1" s="1"/>
  <c r="R132" i="1"/>
  <c r="N132" i="1" s="1"/>
  <c r="R124" i="1"/>
  <c r="N124" i="1" s="1"/>
  <c r="R116" i="1"/>
  <c r="N116" i="1" s="1"/>
  <c r="R111" i="1"/>
  <c r="N111" i="1" s="1"/>
  <c r="R103" i="1"/>
  <c r="N103" i="1" s="1"/>
  <c r="R178" i="1"/>
  <c r="N178" i="1" s="1"/>
  <c r="R170" i="1"/>
  <c r="N170" i="1" s="1"/>
  <c r="R162" i="1"/>
  <c r="N162" i="1" s="1"/>
  <c r="R154" i="1"/>
  <c r="N154" i="1" s="1"/>
  <c r="R146" i="1"/>
  <c r="N146" i="1" s="1"/>
  <c r="R138" i="1"/>
  <c r="N138" i="1" s="1"/>
  <c r="R130" i="1"/>
  <c r="N130" i="1" s="1"/>
  <c r="R122" i="1"/>
  <c r="N122" i="1" s="1"/>
  <c r="R173" i="1"/>
  <c r="N173" i="1" s="1"/>
  <c r="R165" i="1"/>
  <c r="N165" i="1" s="1"/>
  <c r="R157" i="1"/>
  <c r="N157" i="1" s="1"/>
  <c r="R149" i="1"/>
  <c r="N149" i="1" s="1"/>
  <c r="R141" i="1"/>
  <c r="N141" i="1" s="1"/>
  <c r="R133" i="1"/>
  <c r="N133" i="1" s="1"/>
  <c r="R125" i="1"/>
  <c r="N125" i="1" s="1"/>
  <c r="R117" i="1"/>
  <c r="N117" i="1" s="1"/>
  <c r="R112" i="1"/>
  <c r="N112" i="1" s="1"/>
  <c r="R181" i="1"/>
  <c r="N181" i="1" s="1"/>
  <c r="R176" i="1"/>
  <c r="N176" i="1" s="1"/>
  <c r="R168" i="1"/>
  <c r="N168" i="1" s="1"/>
  <c r="R160" i="1"/>
  <c r="N160" i="1" s="1"/>
  <c r="R152" i="1"/>
  <c r="N152" i="1" s="1"/>
  <c r="R144" i="1"/>
  <c r="N144" i="1" s="1"/>
  <c r="R136" i="1"/>
  <c r="N136" i="1" s="1"/>
  <c r="R128" i="1"/>
  <c r="N128" i="1" s="1"/>
  <c r="R120" i="1"/>
  <c r="N120" i="1" s="1"/>
  <c r="R107" i="1"/>
  <c r="N107" i="1" s="1"/>
  <c r="R99" i="1"/>
  <c r="N99" i="1" s="1"/>
  <c r="R88" i="1"/>
  <c r="R81" i="1"/>
  <c r="R77" i="1"/>
  <c r="R34" i="1"/>
  <c r="N34" i="1" s="1"/>
  <c r="R179" i="1"/>
  <c r="N179" i="1" s="1"/>
  <c r="R3" i="1"/>
  <c r="R6" i="1"/>
  <c r="N6" i="1" s="1"/>
  <c r="R9" i="1"/>
  <c r="N9" i="1" s="1"/>
  <c r="R18" i="1"/>
  <c r="N18" i="1" s="1"/>
  <c r="R35" i="1"/>
  <c r="N35" i="1" s="1"/>
  <c r="R113" i="1"/>
  <c r="N113" i="1" s="1"/>
  <c r="R135" i="1"/>
  <c r="N135" i="1" s="1"/>
  <c r="R137" i="1"/>
  <c r="N137" i="1" s="1"/>
  <c r="R142" i="1"/>
  <c r="N142" i="1" s="1"/>
  <c r="R20" i="1"/>
  <c r="N20" i="1" s="1"/>
  <c r="R58" i="1"/>
  <c r="N58" i="1" s="1"/>
  <c r="R95" i="1"/>
  <c r="R97" i="1"/>
  <c r="N97" i="1" s="1"/>
  <c r="R101" i="1"/>
  <c r="N101" i="1" s="1"/>
  <c r="R105" i="1"/>
  <c r="N105" i="1" s="1"/>
  <c r="R109" i="1"/>
  <c r="N109" i="1" s="1"/>
  <c r="R118" i="1"/>
  <c r="N118" i="1" s="1"/>
  <c r="R123" i="1"/>
  <c r="N123" i="1" s="1"/>
  <c r="R145" i="1"/>
  <c r="N145" i="1" s="1"/>
  <c r="R150" i="1"/>
  <c r="N150" i="1" s="1"/>
  <c r="R155" i="1"/>
  <c r="N155" i="1" s="1"/>
</calcChain>
</file>

<file path=xl/sharedStrings.xml><?xml version="1.0" encoding="utf-8"?>
<sst xmlns="http://schemas.openxmlformats.org/spreadsheetml/2006/main" count="3794" uniqueCount="1074">
  <si>
    <t>¿EN QUÉ CONSISTEN?</t>
  </si>
  <si>
    <t>LINK</t>
  </si>
  <si>
    <t>FECHA PUBLICACIÓN CONTRATO</t>
  </si>
  <si>
    <t xml:space="preserve">ENTIDAD CONTRATANTE </t>
  </si>
  <si>
    <t xml:space="preserve">NÚMERO DE CONTRATO </t>
  </si>
  <si>
    <t xml:space="preserve">FECHA DE CONTRATO </t>
  </si>
  <si>
    <t xml:space="preserve">NOMBRE DEL CONTRATISTA </t>
  </si>
  <si>
    <t xml:space="preserve">NIT/CC </t>
  </si>
  <si>
    <t xml:space="preserve">OBJETO DEL CONTRATO </t>
  </si>
  <si>
    <t>NÚMERO DE PROCESO (SECOPII)</t>
  </si>
  <si>
    <t>NOMBRE DEL CONTRATISTA CESIONARIO</t>
  </si>
  <si>
    <t>NIT/CC</t>
  </si>
  <si>
    <t>FECHA DE CESIÓN</t>
  </si>
  <si>
    <t>TIPO DE PROCESO</t>
  </si>
  <si>
    <t>TIPOLOGÍA DEL CONTRATO</t>
  </si>
  <si>
    <t xml:space="preserve">ESTADO ACTUAL DEL CONTRATO </t>
  </si>
  <si>
    <t>PORCENTAJE DE AVANCE DEL PLAZO CONTRACTUAL</t>
  </si>
  <si>
    <t>MONTO TOTAL DEL CONTRATO</t>
  </si>
  <si>
    <t>FECHA ACTA DE INICIO</t>
  </si>
  <si>
    <t xml:space="preserve">TIEMPO DE  DURACIÓN DEL CONTRATO </t>
  </si>
  <si>
    <t>DÍAS PENDIENTES DE EJECUCIÓN</t>
  </si>
  <si>
    <t xml:space="preserve">FECHA DE TERMINACIÓN  DEL CONTRATO </t>
  </si>
  <si>
    <t>FECHA TERMINACION ANTICIPADA</t>
  </si>
  <si>
    <t xml:space="preserve">PRÓRROGAS </t>
  </si>
  <si>
    <t>OTROSÍ</t>
  </si>
  <si>
    <t xml:space="preserve">ADICIONES </t>
  </si>
  <si>
    <t>ABOGADO GESTOR</t>
  </si>
  <si>
    <t>PROCESO</t>
  </si>
  <si>
    <t>SUPERVISOR</t>
  </si>
  <si>
    <t>APOYO A LA SUPERVISIÓN TECNICO</t>
  </si>
  <si>
    <t>APOYO A LA SUPERVISIÓN ADMINISTRATIVO</t>
  </si>
  <si>
    <t>APOYO A LA SUPERVISIÓN FINANCIERO</t>
  </si>
  <si>
    <t>APOYO A LA SUPERVISIÓN CONTABLE</t>
  </si>
  <si>
    <t>APOYO A LA SUPERVISIÓN JURIDICO</t>
  </si>
  <si>
    <t>SECOP I</t>
  </si>
  <si>
    <t>SECOP II</t>
  </si>
  <si>
    <t xml:space="preserve"> SECOP I</t>
  </si>
  <si>
    <t>SECOP  II</t>
  </si>
  <si>
    <t xml:space="preserve">FECHA DE LIQUIDACIÓN DEL CONTRATO </t>
  </si>
  <si>
    <t>OPORTUNIDAD PARA LIQUIDADAR BILATERALMENTE</t>
  </si>
  <si>
    <t>OPORTUNIDAD PARA LIQUIDAR UNILATERALMENTE</t>
  </si>
  <si>
    <t>OPORTUNIDAD PARA LIQUIDAR JUDICIALMENTE</t>
  </si>
  <si>
    <t xml:space="preserve">RAZONES POR EL INCUMPLIMIENTO DE LAS FECHAS PACTADAS </t>
  </si>
  <si>
    <t>Columna1</t>
  </si>
  <si>
    <t>FONVALMED</t>
  </si>
  <si>
    <t>2019-01404</t>
  </si>
  <si>
    <t>EMPRESA DE DESARROLLO URBANO -EDU</t>
  </si>
  <si>
    <t>800.223.337-6</t>
  </si>
  <si>
    <t>CONTRATO INTERADMINISTRATIVO DE MANDATO SIN REPRESENTACIÓN PARA LA ACTUALIZACIÓN, AJUSTE Y COMPLEMENTACIÓN DE LOS ESTUDIOS Y DISEÑOS DE LA OBRA SEGUNDA CALZADA AVENIDA 34</t>
  </si>
  <si>
    <t>CONTRATACIÓN DIRECTA</t>
  </si>
  <si>
    <t>INTERADMINISTRATIVO</t>
  </si>
  <si>
    <t>SUSPENDIDO</t>
  </si>
  <si>
    <t>OCHO (8) MESES</t>
  </si>
  <si>
    <t>2021-01709</t>
  </si>
  <si>
    <t>EMTELCO S.A.S</t>
  </si>
  <si>
    <t>800.237.456-5</t>
  </si>
  <si>
    <t>Contrato interadministrativo para el apoyo a la gestión en las actividades de servicio al ciudadano, cobro persuasivo y cobro preventivo en el Fondo de Valorización del Municipio de Medellín</t>
  </si>
  <si>
    <t>TERMINADO</t>
  </si>
  <si>
    <t xml:space="preserve">DIEZ (10) MESES </t>
  </si>
  <si>
    <t xml:space="preserve">CINCO (5) MESES </t>
  </si>
  <si>
    <t>N/A</t>
  </si>
  <si>
    <t>KELY MARCELA MACÍAS JIMÉNEZ</t>
  </si>
  <si>
    <t>SERVICIO AL CONTRIBUYENTE</t>
  </si>
  <si>
    <t>SUB DIRECTOR ADMINISTRATIVO Y FINANCIERO</t>
  </si>
  <si>
    <t>PAULA ANDREA GOMEZ FRANCO</t>
  </si>
  <si>
    <t>https://www.contratos.gov.co/consultas/detalleProceso.do?numConstancia=21-12-11756178&amp;g-recaptcha-response=03AGdBq26SXxcVUeh6_7H3ieRR8eTi1d5f5Mh--4SLNBy2BYsAfWeexDnhNgGQMQo6n1jdp_3FxsoszvRJ_caInA7avqfwE5JfzF6YVRqhYSihkFXNtdU-4-LONWBHmm7XlxFt7LEkDddJMC2rcTU0IFeDzl180WsN-QROM_u9191tTw1eY-tz303hYBPkXKMu6P74X12srQxfoxPtZ2OVJle4tqy_qNTfsqORzickOv_L3iXFxKfHbBmNlxpgjQ1T8CN7mITm1D8AaPN7k1px-hr7Kl-jfjLA10xmvLuaeaZxNXMQQRnEJadWpjiUChp9PXVP2S9EbuZ_TmLO3wg6ZqmpVTZvWpOEESCbtJqhifK4amJE2K_i5_nxFFKZHDIYaOeeXMyq3IaHMGXF789OfZfWemRoc1W_3Gxk3BYfamt5jGg2zpBKyISeDvTm4H0agqjyzqBdYKvdoLcBMYiNbjs_7Hs9o_El6g</t>
  </si>
  <si>
    <t xml:space="preserve">747628417 valor total luego de adicion </t>
  </si>
  <si>
    <t>2021-01713</t>
  </si>
  <si>
    <t>CONSORCIO LOS BALSOS 2021</t>
  </si>
  <si>
    <t>901.458.367-2</t>
  </si>
  <si>
    <t xml:space="preserve">Interventoría para la construcción de la segunda calzada de la Avenida 34, paso a desnivel con la loma de los Balsos (calle 9 sur) y obras complementarias.  </t>
  </si>
  <si>
    <t>C.M 001 de 2020</t>
  </si>
  <si>
    <t>CONCURSO DE MÉRITOS</t>
  </si>
  <si>
    <t>INTERVENTORÍA</t>
  </si>
  <si>
    <t>EN EJECUCIÓN</t>
  </si>
  <si>
    <t>TREINTA Y CUATRO (34) MESES</t>
  </si>
  <si>
    <t>CLARA MARCELA SERNA VASCO</t>
  </si>
  <si>
    <t>ADMINISTRACIÓN DE OBRAS POR VALORIZACIÓN</t>
  </si>
  <si>
    <t>JOSE BOLIVAR AROCA</t>
  </si>
  <si>
    <t>https://www.contratos.gov.co/consultas/detalleProceso.do?numConstancia=20-15-11470161&amp;g-recaptcha-response=03AGdBq25fAgHaiMD5l5eC8Z9EVFA-W-xJRy41GhpzR6XyJjmxibOkj4UyIogU5jlQj5vRBHvaj_Q1FhIYByyNfcTukrGsTs8ax3f50QReeYRmPbSisCnio3FdwWSTktUYop5YLOIIPHRtj3tLqW2su6wHuJDkdJhO-8EABYyObWGYaaMv4ugwXwdHpErQgEtlYoMiB1LG3kzSMaRvwBqTWjRtjmtbFQu5pcWeZFmP0yolNrZQCtq0My1is4OI_YuptTrXKjuDgx8QyEqQzrIWkX-faxWSR7M3cUSAaoyN0j6SyEdT4af0glOaX57QCK1AxRQRuvz2x7NdYi5-iKRtzo55pAPOHWoDT7WYhnKtthnch4XmA5Hi-i5sxgE_4fcOFJI6mQe0BIgci8oTZcg8HQBebMbbEs2ZZGDYGhetNed126bx0HbZZfIYjvKUfQr9ndLiFIlalhZC2mg9vUF5l5eyv-wWerVT8Q</t>
  </si>
  <si>
    <t>2021-01714</t>
  </si>
  <si>
    <t>CONSORCIO LOMA LOS PARRA</t>
  </si>
  <si>
    <t>901.454.110-9</t>
  </si>
  <si>
    <t>Interventoría para la construcción de la segunda calzada de la Avenida 34, Paso a desnivel con la Loma de los Parra (calle 1 sur) y obras complementarias</t>
  </si>
  <si>
    <t>C.M. 002 de 2020</t>
  </si>
  <si>
    <t>VEINTINUEVE (29) MESES</t>
  </si>
  <si>
    <t>https://www.contratos.gov.co/consultas/detalleProceso.do?numConstancia=20-15-11470473&amp;g-recaptcha-response=03AGdBq24_RrEpeWERPBoaOnze5a0-6KuLZfjBKD_HqP0AYm5zCt3r8Xvs5PN2RqEwIQ-g2LjHAvp71o0fYhdC_zf12Iv3P_75hMYJfcOoy0eMJd8NMwPfiQL7LOSjEyqasc44QoZPqGN1ag3vPPM2QJD2orEYNm2IKXbVq9UxY5QtTi8WXzTc_U7-hQFH0jZ1Tg2UlItHfu3OAnsYizPkr1Eqiegzjiz8OoSnD7vw1cMshvx3eR--F9w1ek_u9df34UkFskToIkNcN0pq_F5oAhNShm01wp4Fn07auYeDkC3kNPrm9Iz4bk1f5AlNzQYCv3O7FDy5HfAjr--4yKcjFPKGMUJhsmRJQVd6FKDmtT-joHrPoXflCltqDZPyWPwO-IN8LRoz23OkfjtzPn_KfY0A1K0i4yDJOrako4RVHkJ7PvLudkLLaXpEdyJxObEnvjuXxp77L578Cg6oSBJOEAaSmKG_L4os4A</t>
  </si>
  <si>
    <t>2021-01715</t>
  </si>
  <si>
    <t>COOMULTRANSCON</t>
  </si>
  <si>
    <t>811.031.496-4</t>
  </si>
  <si>
    <t>Servicio especial de transporte de pasajeros para el Fondo de Valorización del Municipio de Medellín</t>
  </si>
  <si>
    <t>S.A. 002 DE 2021</t>
  </si>
  <si>
    <t>SELECCIÓN ABREVIADA</t>
  </si>
  <si>
    <t>SUBASTA INVERSA</t>
  </si>
  <si>
    <t>OCHO (8) MESES Y DIECISIETE (17) DÍAS</t>
  </si>
  <si>
    <t>DOS (02) MESES Y DIEZ (10) DÍAS / DOS (02) MESES Y DIEZ (10) DÍAS</t>
  </si>
  <si>
    <t>ADMINISTRATIVA</t>
  </si>
  <si>
    <t>PAULA ANDREA OTALVARO GIL</t>
  </si>
  <si>
    <t>https://www.contratos.gov.co/consultas/detalleProceso.do?numConstancia=21-9-471243&amp;g-recaptcha-response=03AGdBq241MlpmtpiWRt_XugO2QxoAJ2C-lMfo8yHPf_1MXwAtxHJAwfoFMsgQxzM3h8HhZ_hkQufg1htiKEcabOLOQyjTtQWECxBcTN68Ucv2db-WE7cRPEInKdVFufHGqSsAbNKJnEqu_jEjgJZtC07-ANaY93OUoxLqiu4xAbai_h87dOSeHzuBf7ORFLFBlcK9z0v5QF_gMcii0wHFq17wWLg8mROCzrWBv0mq2idh2vYygz2IwpDmTIqd2N9H6Vp2hu6-h-dRLQG3QI3KuKe8Olf-vzQrgv7_qtriWMJ5_gMC6LheTobez121P9qkCyyCLW5OYsoomU-W6WDb4uDEbmh85B1C0SWKe5PVLidiwnTGohaV4w3mFmBc6FF3LWKdYPhyZTvO1tyM1U5PXWY3o6iRaDZAqH8MCqVgsd8osIqbzHlaLcS8UEWgMwCXYeVK8Qh7l3XglEg3kf48GQvf0I4W55yN-g</t>
  </si>
  <si>
    <t>2021-01716</t>
  </si>
  <si>
    <t>CONSORCIO LOS PARRA 2021</t>
  </si>
  <si>
    <t>901.464.460-4</t>
  </si>
  <si>
    <t>Construcción de la segunda calzada de la Avenida 34, Paso a desnivel con la Loma de los Parra (calle 1 sur) y obras complementarias</t>
  </si>
  <si>
    <t>L.P. 003 DE 2020</t>
  </si>
  <si>
    <t>LICITACIÓN PÚBLICA</t>
  </si>
  <si>
    <t>CONTRATO OBRA</t>
  </si>
  <si>
    <t>VEINTIOCHO (28) MESES</t>
  </si>
  <si>
    <t>https://www.contratos.gov.co/consultas/detalleProceso.do?numConstancia=20-1-213879&amp;g-recaptcha-response=03AGdBq26UC-VRgDg9WxrjB7Qo8vDdWD37IX25--lyuack7-wcvGuiSpa1oS-iBcvKqZrNB3Xumo8ZFglA1UQ79GWh4ZwmHysLHJEJyvCib27A9HGIzNDwQV5pZPHmXEM7ktXa4SRANt40kTljzACCbzXzlNn-R0lQ7IH0M7s00z6_6NcXgtdc7Twa3KGDiWSZ8laTnb65-y_6z2xPP8rjXcIAMfpnpPxnqM0IVJ-61ffW5w08_php_amG8SppDcL63GU6QXR6-T_7Ku7tW7Wqso9KCgEilCY_N-zfuBxARaO6pIS37zocPTdXrtriG162kpPCuE_AeIq50CoarEoY_0inXR49_P4_8eVIfYCYG9oncJwR0GlUlSJS7qoY7jW2PsYh42UvrIGRXIPyzB2OIZgX0hU7mtZBUUvGwjDp4VQyWDG0cmhniPwtOXv_IUlQjkmP-gjhGGZZqXaTnt0UglmHofomSgCAwA</t>
  </si>
  <si>
    <t>2021-01717</t>
  </si>
  <si>
    <t>CONSORCIO FONVAL R.I.H</t>
  </si>
  <si>
    <t>901.465.729-4</t>
  </si>
  <si>
    <t>Construcción de la segunda calzada de la Avenida 34, Paso a desnivel con la Loma de los Balsos (Calle 9 Sur) y obras complementarias</t>
  </si>
  <si>
    <t>L.P 002 DE 2020</t>
  </si>
  <si>
    <t>TREINTA Y TRES (33) MESES</t>
  </si>
  <si>
    <t>https://www.contratos.gov.co/consultas/detalleProceso.do?numConstancia=20-21-20974&amp;g-recaptcha-response=03AGdBq24KO1rtDEqDvYuLQXrOrt-eMmbhsiZIjvyw70ZOfOTxY7aA7odIW4nz2uhd_LJdsXBfCSsEmbcTP1jptg3N-qDSW457YObz_Znuu2ATNjlr65yl1x91VojnqgVueQF1v4kKSxLBpT74gbPjcF3SPTUXcR2T8crokL5BRvfl_EC7F5GAAGukMAsiA_LKKw5rVBGHtCcaY66lYiRo-yvWk2vSvfT5P98F1T1owmDdR7zzOhRdthZFC0phjZelt_uFfITFxIrSeUmHFDNcZ0LYqTRxfzB8Mh87AtH2CIck8AQtWoIFSsp2fmYWMmoznM6knjsL6iqU-Zb79gNhXiDV9xZtOeh7B56bXP4HOYgOyvYJHSJwLqCtgPRxHs1jj-HePnA9ouv8LDEcqREzfv1CoKprO8jwgNeKYoslJmIu36fWchbYCXUbD1kqsc3hyd0OT_AFCXC6IUPTkd9V8f6f8fJb_y_81g</t>
  </si>
  <si>
    <t>2021-01718</t>
  </si>
  <si>
    <t>CARVAJAL SOLUCIONES DE COMUNICACIÓN S.A.S</t>
  </si>
  <si>
    <t>800.096.812-8</t>
  </si>
  <si>
    <t>Servicios de impresión, mensajería expresa masiva y especializada y presentación electrónica de los documentos de cobro de la contribución de valorización y otros documentos expedidos por el Fondo de Valorización del Municipio de Medellín - Fonvalmed bajo la modalidad de outsourcing.</t>
  </si>
  <si>
    <t>LP 001-2021</t>
  </si>
  <si>
    <t>PRESTACIÓN DE SERVICIOS</t>
  </si>
  <si>
    <t>LIQUIDADO</t>
  </si>
  <si>
    <t>OCHO (8) MESES Y CINCO (05) DÍAS</t>
  </si>
  <si>
    <t xml:space="preserve">TRES (3) MESES </t>
  </si>
  <si>
    <t>FINANCIERA</t>
  </si>
  <si>
    <t>DIANA MARCELA SIERRA VALENCIA</t>
  </si>
  <si>
    <t>https://www.contratos.gov.co/consultas/detalleProceso.do?numConstancia=21-1-214406&amp;g-recaptcha-response=03AGdBq26-uZzjopFu3d-Z6Nd8QcCrYyK-DLjzp1ASe0KD_FJbUacnR0Xl0aakChPMkdKdvJB1D4Je-DKIrzQ6QBlAu9bR6P9WvhkbanUWvFLrv5c_WfYLFetDUYljP_Bkxftdod-_m06lgvXl1t2uSyFfkUAGdvK7mlCLsL1We_10e6iNrFWHJNipmRdKdVkGw7uQeHCAx4XMeLLh3j1EDrTqjK_vS3TFbdrDoiwWrspBZ8VF3SaUF7gN0fElbCbHTppQ9xrZeqzITLkRme8N7Lw8QdLNwt-l20rKTh1VO_mVOpJeJ7uaT4e8WLg04R-ak4cDLZ_RvN0IRDiqU21SgitpO8juqBPGgBrSCwfJq_IL6QZphM2N4rgvwgAax1eD94K-cBslmiI-sCA8O-V-rNZufD5gaLVc3IV6cNrjhqY_jLKYI31HcEvZDp_gvn4plBh-vr1gELLGJOgXLDwXPQkDdHbVfY6CXbWYimAdOCfzIwCc-kIS5O4</t>
  </si>
  <si>
    <t>2021-01722</t>
  </si>
  <si>
    <t>METROPARQUES E.I.C.E</t>
  </si>
  <si>
    <t>890.984.630-1</t>
  </si>
  <si>
    <t>Contrato Interadministrativo para la ejecución del plan de comunicaciones del Fondo de Valorización del Municipio de Medellín - Fonvalmed.</t>
  </si>
  <si>
    <t>SIETE (7) MESES Y VEINTISIETE (27) DÍAS</t>
  </si>
  <si>
    <t>AMPLIACIÓN No. 1 (DOS MESES) - AMPLIACIÓN No. 2 ( CUATRO MESES)</t>
  </si>
  <si>
    <t>COMUNICACIONES</t>
  </si>
  <si>
    <t>TATIANA CARDENAS</t>
  </si>
  <si>
    <t>https://www.contratos.gov.co/consultas/detalleProceso.do?numConstancia=21-12-11930410&amp;g-recaptcha-response=03AGdBq24xUs3EvGbR1q-AMvUSK3zGbjJFXLJy3WUyo5erNqQ2rc57keQLv1OCTVMLcPrgHwJU6CkQLkEiERwOWpUXKG_sdY8bkMfD6kgeHDDHL_1d-FhMdF7e7NfDIA6BNmXc03A0rJbCBqSJAshINdz52gKDh6iVfganyA4tPTCwj7-NlstsvMwpSFZAu2FPTh5tkcA7LlN6YEbzK2LWm7TuFOIZdvGOl9srE7JTBV-lkPpUVgd2mMQzv5HRsgZmIsXE846r0qTyrXAYSawnHzdanxrKzhNrsvwzqsmI5Erz38BsWjBLpdqWQfR7Ha1TDimJsJCaoNbkYANVn1t7zi8GkjYmc_tbOrNKqgrRnlS-Vps9Sy0SXsdGqdeaQg26C7dLl14ryvykDGT6up-ROGi1cq20P_xk_-unW_Z2aKXJCUd5N9_2bwGa4ZTe8lffa2xKDSVs1JddEG9lj_14p-ac93XMb5lSdw</t>
  </si>
  <si>
    <t>2021-01724</t>
  </si>
  <si>
    <t>GRM COLOMBIA S.A.S</t>
  </si>
  <si>
    <t>800.233.801-5</t>
  </si>
  <si>
    <t>Servicio integral para almacenaje y custodia de archivos en el Fondo de Valorización del Municipio de Medellín</t>
  </si>
  <si>
    <t>S.A. 003-2021</t>
  </si>
  <si>
    <t>MENOR CUANTÍA</t>
  </si>
  <si>
    <t>SIETE (7) MESES</t>
  </si>
  <si>
    <t>AMPLIACIÓN No. 1 (DOS MESES y DIEZ DÍAS) - AMPLIACIÓN No. 2 ( DOS MESES Y VEINTIÚN DÍAS) -AMPLIACIÓN No.3 (DOS MESES)</t>
  </si>
  <si>
    <t>ADICIÓN No. 1 ($10.947.450 INCLUIDO IVA) ADICIÓN No. 2 ($11.380.913)</t>
  </si>
  <si>
    <t>GESTIÓN DOCUMENTAL</t>
  </si>
  <si>
    <t>SULY VELASQUEZ HENAO</t>
  </si>
  <si>
    <t>https://www.contratos.gov.co/consultas/detalleProceso.do?numConstancia=21-11-11785236&amp;g-recaptcha-response=03AGdBq24ZDYRWYg6wxnc6KFN_AKN8gc1L7GCXOWJBi3g66SQKfqDz7bxjkgLFhN1GhlzmK6iqNz_s8VQwLNxqATgDNwKfkMQm0THL4AM87bGkRSqtv6cR6AaIqgTAUqPf0BDunOJ4lTCou_fpnDoi7Aa3hy2cGorei5M5hnVzHtLMp-QdfNDZueClBvjPT2faaZd0TnhYnaKEMndNp5vWlSXpmDLUJbQ_b2JPPHhjZ7PEAO65JLryKUAPFEvLZBVuL_royzEbeI3yNOsDa_EjTqu9TrT-c005OIfMjMBdo-qZ42q7W5RphymsxTU5KdoliKAE2zHgzuXEQTuRtpINu89jwvPNiV-U5IsvdqiSy3p5vjBhj30apvb0y4QF29YxSaTP6wv_t9Fe2hwl8UAjyNAUmrQt_qZu-uTWUX9wsUe2XxZNi1RzmAhGtaSLKtS4_JHiiPH_GxlkSZJPIRNBEeULoagBMRAwmJXksGica7j_D34SGMByTqk</t>
  </si>
  <si>
    <t>2021-01726</t>
  </si>
  <si>
    <t xml:space="preserve">EL COLOMBIANO S.A  Y CIA </t>
  </si>
  <si>
    <t>servicio de suscripcion y entrega diaria delperiodico El colombiano la Republica al  Fondo de Valorizacion del Municiopio de Medellin</t>
  </si>
  <si>
    <t>DOCE (12) MESES</t>
  </si>
  <si>
    <t>CAROLINA GOMEZ FRANCO</t>
  </si>
  <si>
    <t>https://www.contratos.gov.co/consultas/detalleProceso.do?numConstancia=21-12-11987084&amp;g-recaptcha-response=03ANYolqvcM2N0lXzhmJTs_6y7D3DcR4IMvyG4iubM1ZEsYvJUaMLPSAQamlL8OK0gIWboOmeX1hn7ZX19S8aF7Dl9PeeMYexpk5RuyQwwfm3zXZZGqjTeI-vea0gqFEXBl3MuRn4ZuWAq-2JGy5kXmYNSJShZ_UJzf4gDgYUWjfQclDfin5q_V08rpY5_Lh2mV7-RrZ2FGdPYgDfsCD3PssZJsEDq4zWbagMqYFP8HxZNCsMg3pBs0dnbHnxiSw9V3DznnBj89C6Gu2epa_Gv2gMme8Snv5-8lF5YBRVQsn_DlttEngC4MSW1PTmmc5yCiQy713Xl3-DckTlTaNqpj5zq6nLNQGdlymSGN_g8rKEi6LeYl1aW0KKSPno6zpvZvBoVsB4tqHHFYEogDHieJDDghIz58jYGkMHCwrff6DkKfEnmYq2p_6LAszz9wMMytnj3XeA5OBwLvCag3I60WvzbY-VzeXMQsg</t>
  </si>
  <si>
    <t>2021-01734</t>
  </si>
  <si>
    <t>MARMA SOLUCIONES EN MANTENIMIENTO S.A.S</t>
  </si>
  <si>
    <t>901.248.018-6</t>
  </si>
  <si>
    <t>Prestación del servicio integral de aseo y cafetería en el Fondo de Valorización del Municipio de Medellín</t>
  </si>
  <si>
    <t>M.C. 010 DE 2021</t>
  </si>
  <si>
    <t>MÍNIMA CUANTÍA</t>
  </si>
  <si>
    <t>CINCO (5) MESES Y VEINTE (20) DÍAS</t>
  </si>
  <si>
    <t xml:space="preserve">AMPLIACION. No (UN (1) MES Y QUINCE (15) ) DIAS </t>
  </si>
  <si>
    <t>https://www.contratos.gov.co/consultas/detalleProceso.do?numConstancia=21-13-12060074&amp;g-recaptcha-response=03AGdBq26QzQSIuNnjjl-OS28i85X0A7gXyW8ySOyJTRJu8Mp6aZhvXWhLpE-zkCO_WFahljXN68-5i-EYKaD9F9cI4zRParVN6COEFt0eCv2S9myoN0sfyCOlS58vTMponeY-k9dLK4GyegTS4e4ig9NPlsUObhDcq61VsJ35zbbBonMpeBnh3DMkR1LUlfS0waNHcQ-VzIHyTTNjFExXQ_vjdI_jLifNiY7IhhXDQl_XGLuok1XXXzAsVMu6BQNDpkIyPWEwgGdyNh7mpip8bxLdB9nD-B7Oi1TKBfXSRctYrtVQI-MCbcsxX5YfDOSiVfuDKmY8GwAOxsP1kxHKCrBT58U_Uaj1OcTNyiYt_VJFq4yicZcs25t1n3tkXPqdidrfdTM1ijrTUNYvKcePFyF9eaBO2tO3ItVIDqwXWYDzze2qBalOpzy969mogyr4HV1vsxQslVwDWXZ2AKfSIFlkPAqMMhdIGDtomZ9RE6a2kDcOnIGpefY</t>
  </si>
  <si>
    <t>2021-01741</t>
  </si>
  <si>
    <t>CORPORACIÓN LONJA PROPIEDAD RAÍZ DE MEDELLÍN
 Y ANTIOQUIA</t>
  </si>
  <si>
    <t>811.016.935-3</t>
  </si>
  <si>
    <t>Prestar los servicios profesionales especializados para realizar avalúos comerciales corporativos, para estimar los valores del suelo sin proyecto y con proyecto, como insumo para realizar el estudio de prefactibilidad que determine la viabilidad de financiar el proyecto objeto de estudio, por
contribución de valorización</t>
  </si>
  <si>
    <t>CM 002-2021</t>
  </si>
  <si>
    <t>$ 377,740,139</t>
  </si>
  <si>
    <t xml:space="preserve">CUATRO (4) MESES Y QUINCE (15) DIAS  </t>
  </si>
  <si>
    <t>AMPLIACION No. CUATRO (4) MESES Y VEINTISIETE (27) DIAS</t>
  </si>
  <si>
    <t>ADICION No. $181.259.861</t>
  </si>
  <si>
    <t>PREFACTIBILIDAD</t>
  </si>
  <si>
    <t>FABIO ALEJANDRO MACIAS RESTREPO</t>
  </si>
  <si>
    <t>https://www.contratos.gov.co/consultas/detalleProceso.do?numConstancia=21-15-12011417&amp;g-recaptcha-response=03AGdBq25tOs1e3LJIqceFU4E7_wGeMNmnWyT0W55ECwO1iq0RxZWqoBSMWVEATtvFr_AoAFqirK0oaFgvLI96IMB0RZ6txirGFOZps0P-O1mdabrKxTsoYGP7e1OUQEV6Zgl5N5JVQqmGhnlZdeKrAsZvydOzrHn-87suc2cuzC0-hJutPGqDavLuNtFIxWP9yXrqNaFcLfEN8yV0fZu2RTElWAZB2lArcyyJx4jb1HleMANYzVePRRTxNgXug2k8my9Z-DLq8nc9U_2peycvIsmnDcHovOcDmp__XTqAfbDKGWE7wNmNVIDoE_mT16OWkpMVQg8OVmWoDmp9OnAPffftO0fyEU0ZWKB7CoRqLCEOVUiPPzMY7PD02vZUrlJxFzNOt09gdbYJiKSw069hR8RD6jPXWxKY2gw5XdIKsmLStEAnriaplkLhwZdCMNVZjqeBi4fl0PF9CYCbROXyXeehxiLrYdcJZw</t>
  </si>
  <si>
    <t xml:space="preserve">SE SUSPENDE CONTRATO EL DIA  20 DE ABRIL DE 2022 </t>
  </si>
  <si>
    <t>2021-01820</t>
  </si>
  <si>
    <t>UNE EPM TELECOMUNICACIONES S.A</t>
  </si>
  <si>
    <t>900.092.385-9</t>
  </si>
  <si>
    <t>Contrato interadministrativo para la prestación del servicio de telecomunicaciones y de seguridad perimetral, que incluye alquiler de equipos para el Fondo de Valorización del Municipio de Medellín</t>
  </si>
  <si>
    <t>CD 2021-01820</t>
  </si>
  <si>
    <t>NUEVE (9) MESES</t>
  </si>
  <si>
    <t>TECNOLOGÍA DE LA INFORMACIÓN</t>
  </si>
  <si>
    <t>VICTOR EMILIO GIRALDO HENAO</t>
  </si>
  <si>
    <t>https://community.secop.gov.co/Public/Tendering/OpportunityDetail/Index?noticeUID=CO1.NTC.2288971&amp;isFromPublicArea=True&amp;isModal=False</t>
  </si>
  <si>
    <t>2021-01821</t>
  </si>
  <si>
    <t>UNIPAR ALQUILERES DE COMPUTADORES  S.A.S</t>
  </si>
  <si>
    <t>830.118.348-7</t>
  </si>
  <si>
    <t>Alquiler de equipos de tecnología requeridos para cumplir con las actividades del Fondo de Valorización del Municipio de Medellín</t>
  </si>
  <si>
    <t>MC 013-2021</t>
  </si>
  <si>
    <t>DOS (2) MESES Y VEINTIOCHO (28) DIAS</t>
  </si>
  <si>
    <t>ADICIÓN No. 01 ( UN MES)-ADICIÓN No. 02 (DOS (2) MESES)</t>
  </si>
  <si>
    <t>No Aplica</t>
  </si>
  <si>
    <t xml:space="preserve">ADICIÓN No. 1 ($8,000,000 INCLUIDO IVA). </t>
  </si>
  <si>
    <t>https://www.secop.gov.co/CO1ContractsManagement/Tendering/ProcurementContractEdit/View?docUniqueIdentifier=CO1.PCCNTR.2904338&amp;prevCtxUrl=https%3a%2f%2fwww.secop.gov.co%2fCO1ContractsManagement%2fTendering%2fProcurementContractManagement%2fIndex&amp;prevCtxLbl=Contratos+</t>
  </si>
  <si>
    <t>2021-01823</t>
  </si>
  <si>
    <t>FITCH RATINGS COLOMBIA S.A</t>
  </si>
  <si>
    <t>800.214.001-9</t>
  </si>
  <si>
    <t>Prestación de servicios profesionales de calificación de capacidad de pago de largo y corto plazo del Fondo de Valorización del Municipio de Medellín por parte de LA CALIFICADORA de conformidad con las metodologías debidamente aprobadas por la Calificadora y con la regulación vigente.</t>
  </si>
  <si>
    <t>TERMINADO (CON VIGENCIA)</t>
  </si>
  <si>
    <t>CUATRO (4) SEMANAS Y (12 MESES DE VIGENCIA INCLUIDO LAS 4 SEMANAS)</t>
  </si>
  <si>
    <t>https://www.secop.gov.co/CO1ContractsManagement/Tendering/ProcurementContractEdit/View?docUniqueIdentifier=CO1.PCCNTR.2997707&amp;prevCtxUrl=https%3a%2f%2fwww.secop.gov.co%2fCO1ContractsManagement%2fTendering%2fProcurementContractManagement%2fIndex&amp;prevCtxLbl=Contratos+</t>
  </si>
  <si>
    <t>2021-01828</t>
  </si>
  <si>
    <t>NIMBUTECH S.A.S.</t>
  </si>
  <si>
    <t>900.672.953-1</t>
  </si>
  <si>
    <t>Adquisición, suscripción al soporte y actualización de
licencias de Microsoft y Adobe para el Fondo de
Valorización del Municipio de Medellín – Fonvalmed</t>
  </si>
  <si>
    <t>MC 014-2021</t>
  </si>
  <si>
    <t>DIEZ (10) DIAS (VIGENCIA POR 12 MESES)</t>
  </si>
  <si>
    <t>https://www.secop.gov.co/CO1ContractsManagement/Tendering/ProcurementContractEdit/View?docUniqueIdentifier=CO1.PCCNTR.3051175&amp;prevCtxUrl=https%3a%2f%2fwww.secop.gov.co%2fCO1ContractsManagement%2fTendering%2fProcurementContractManagement%2fIndex&amp;prevCtxLbl=Contratos+</t>
  </si>
  <si>
    <t>2021-01829</t>
  </si>
  <si>
    <t>ORACLE COLOMBIA LTDA</t>
  </si>
  <si>
    <t>800.103.052-8</t>
  </si>
  <si>
    <t>Actualización, renovación y mantenimiento al motor de base de datos</t>
  </si>
  <si>
    <t>CD 2021-01829</t>
  </si>
  <si>
    <t>UN (1) MES CON EJECUCION DEL 1 DIC 2022 HASTA 30 NOV 2022</t>
  </si>
  <si>
    <t>https://www.secop.gov.co/CO1ContractsManagement/Tendering/ProcurementContractEdit/View?docUniqueIdentifier=CO1.PCCNTR.3084431&amp;prevCtxUrl=https%3a%2f%2fwww.secop.gov.co%2fCO1ContractsManagement%2fTendering%2fProcurementContractManagement%2fIndex&amp;prevCtxLbl=Contratos+</t>
  </si>
  <si>
    <t>2022-01835</t>
  </si>
  <si>
    <t>JUAN ESTEBAN MONTOYA</t>
  </si>
  <si>
    <t>Prestación de servicios personales profesionales como contratista independiente, sin vínculo laboral por su propia cuenta y riesgo en el proceso de gestión financiera subproceso de gestión contable en el Fondo de Valorización del Municipio de Medellín</t>
  </si>
  <si>
    <t>CPS 07</t>
  </si>
  <si>
    <t>PRESTACIÓN DE SERVICIOS APOYO A LA GESTIÓN</t>
  </si>
  <si>
    <t>5 MESES Y 27 DIAS</t>
  </si>
  <si>
    <t>CONTABILIDAD</t>
  </si>
  <si>
    <t>MANUEL SALVADOR OLIVEROS CASTRILLON</t>
  </si>
  <si>
    <t>https://community.secop.gov.co/Public/Tendering/ContractNoticePhases/View?PPI=CO1.PPI.16542018&amp;isFromPublicArea=True&amp;isModal=False</t>
  </si>
  <si>
    <t>2022-01836</t>
  </si>
  <si>
    <t>EDDY JAQUELINE JARAMILLO JARAMILLO</t>
  </si>
  <si>
    <t>Prestación de servicios profesionales como contratista independiente, sin trabajo por su propia cuenta y riesgo en el Proceso de Gestión Financiera "subproceso gestión de recaudo, inversiones y pagos" del Fondo de Valorización del Municipio de Medellín</t>
  </si>
  <si>
    <t>CPS 014</t>
  </si>
  <si>
    <t>TESORERÍA</t>
  </si>
  <si>
    <t>ANA MARIA CORREA ALVAREZ</t>
  </si>
  <si>
    <t>https://community.secop.gov.co/Public/Tendering/ContractNoticePhases/View?PPI=CO1.PPI.16542029&amp;isFromPublicArea=True&amp;isModal=False</t>
  </si>
  <si>
    <t>2022-01837</t>
  </si>
  <si>
    <t>MARIA CAMILA CANO CASTRO</t>
  </si>
  <si>
    <t>Prestación de servicios profesionales vinculados como contratista independiente sin trabajo por su propia cuenta y riesgo como apoyo al proceso de Gestión Contractual del Fondo de Valorización del Municipio de Medellín</t>
  </si>
  <si>
    <t>CPS 04</t>
  </si>
  <si>
    <t>5 MESES Y 28 DIAS</t>
  </si>
  <si>
    <t>GESTIÓN CONTRACTUAL</t>
  </si>
  <si>
    <t>URIEL GOMEZ GRISALES</t>
  </si>
  <si>
    <t>https://community.secop.gov.co/Public/Tendering/OpportunityDetail/Index?noticeUID=CO1.NTC.2490891&amp;isFromPublicArea=True&amp;isModal=False</t>
  </si>
  <si>
    <t>2022-01838</t>
  </si>
  <si>
    <t>Prestación de servicios profesionales especializados como contratista independiente, sin vínculo laboral por su propia cuenta y riesgo como Abogada en el proceso de Gestión Contractual del Fondo de Valorización del Municipio de Medellín.</t>
  </si>
  <si>
    <t>CPS 02</t>
  </si>
  <si>
    <t>https://community.secop.gov.co/Public/Tendering/ContractNoticePhases/View?PPI=CO1.PPI.16541141&amp;isFromPublicArea=True&amp;isModal=False</t>
  </si>
  <si>
    <t>2022-01839</t>
  </si>
  <si>
    <t>JOHN FREDY RUEDA ZULETA</t>
  </si>
  <si>
    <t>Prestación de servicios profesionales como contratista independiente, sin trabajo por su propia cuenta y riesgo como Ingeniero en el proceso de Tecnologías de la Información del Fondo de Valorización del Municipio de Medellín</t>
  </si>
  <si>
    <t>CPS 09</t>
  </si>
  <si>
    <t>VICTOR EMILIO GIRADO HENAO</t>
  </si>
  <si>
    <t>https://community.secop.gov.co/Public/Tendering/ContractNoticePhases/View?PPI=CO1.PPI.16541511&amp;isFromPublicArea=True&amp;isModal=False</t>
  </si>
  <si>
    <t>CONTRATO CEDIDO EL 14 DE FEBRERO A LAS CONTRATISTS VICTOR EMILIO GIRALDO QUE INICIA A PARTIR DEL 15 DE FEBRERO DE 2022</t>
  </si>
  <si>
    <t>2022-01840</t>
  </si>
  <si>
    <t xml:space="preserve">NATALIA ANDREA OROZCO JARAMILLO </t>
  </si>
  <si>
    <t>Prestación de servicios profesionales como contratista independiente, sin vínculo laboral por su propia cuenta y riesgo como Abogada de apoyo en el proceso de Gestión jurídica "Subproceso Gestión de Cobros" del Fondo de Valorización del Municipio de Medellín</t>
  </si>
  <si>
    <t>CPS 08</t>
  </si>
  <si>
    <t>GESTIÓN DE COBROS</t>
  </si>
  <si>
    <t>LUIS JAVIER ALVAREZ</t>
  </si>
  <si>
    <t>https://community.secop.gov.co/Public/Tendering/ContractNoticePhases/View?PPI=CO1.PPI.16542040&amp;isFromPublicArea=True&amp;isModal=False</t>
  </si>
  <si>
    <t>2022-01841</t>
  </si>
  <si>
    <t>CAROLINA JIMÉNEZ ZUÑIGA</t>
  </si>
  <si>
    <t>Prestación de servicios personales como contratista independiente, sin vínculo laboral por su propia cuenta y riesgo para el apoyo al proceso de gestión administrativa en el "subproceso gestión documental" del Fondo de Valorización del Municipio de Medellín</t>
  </si>
  <si>
    <t>CPS 011</t>
  </si>
  <si>
    <t xml:space="preserve">YOHANA ANDREA GUERRA CORREA- MARIA ALEXANDRA RODAS GALLEGO
</t>
  </si>
  <si>
    <t>43970495- 43617401</t>
  </si>
  <si>
    <t>https://community.secop.gov.co/Public/Tendering/ContractNoticePhases/View?PPI=CO1.PPI.16540096&amp;isFromPublicArea=True&amp;isModal=False</t>
  </si>
  <si>
    <t>CONTRATO CEDIDO EL 14 DE FEBRERO A LAS CONTRATISTS YOHANA GUERRA QUE INICIA A PARTIR DEL 15 DE FEBRERO DE 2022 - SE REALIZA NUEVA CESION A LA CONTRATISTA MARIA ALEXANDRA RODAS EL DIA 7 DE JUNIO DE 2022</t>
  </si>
  <si>
    <t>2022-01842</t>
  </si>
  <si>
    <t>JOSÉ BOLÍVAR AROCA</t>
  </si>
  <si>
    <t>Prestación de servicios profesionales como contratista independiente especializado, sin vínculo laboral por su propia cuenta y riesgo, como Ingeniero en las actividades del proceso de Administración de Obras por Valorización del Fondo de Valorización del Municipio de Medellín</t>
  </si>
  <si>
    <t>CPS 06</t>
  </si>
  <si>
    <t>JUAN DIEGO GALLEGO MARTINEZ</t>
  </si>
  <si>
    <t>https://community.secop.gov.co/Public/Tendering/ContractNoticePhases/View?PPI=CO1.PPI.16542006&amp;isFromPublicArea=True&amp;isModal=False</t>
  </si>
  <si>
    <t>2022-01843</t>
  </si>
  <si>
    <t>PAULA ANDREA ACEVEDO GIRALDO</t>
  </si>
  <si>
    <t>Prestación de servicios profesionales especializados como contratista independiente, sin vínculo laboral por su propia cuenta y riesgo en el proceso de Gestión Financiera, subproceso "Planeación Financiera y Presupuestal" del Fondo de Valorización del Municipio de Medellín</t>
  </si>
  <si>
    <t>CPS 05</t>
  </si>
  <si>
    <t>PLANEACIÓN FINANCIERA Y PRESUPUESTAL</t>
  </si>
  <si>
    <t>https://community.secop.gov.co/Public/Tendering/ContractNoticePhases/View?PPI=CO1.PPI.16540097&amp;isFromPublicArea=True&amp;isModal=False</t>
  </si>
  <si>
    <t>2022-01844</t>
  </si>
  <si>
    <t>YASSER ISSA ZAPATA</t>
  </si>
  <si>
    <t xml:space="preserve">	Prestación de servicios personales como contratista independiente, sin vínculo laboral por su propia cuenta y riesgo, como apoyo a la gestión en el Proceso de Tecnología de la Información del Fondo de Valorización del Municipio de Medellín</t>
  </si>
  <si>
    <t>CPS 010</t>
  </si>
  <si>
    <t>https://community.secop.gov.co/Public/Tendering/ContractNoticePhases/View?PPI=CO1.PPI.16540088&amp;isFromPublicArea=True&amp;isModal=False</t>
  </si>
  <si>
    <t>2022-01845</t>
  </si>
  <si>
    <t>Prestación de servicios profesionales como contratista independiente, sin laboral por su propia cuenta y riesgo, como Abogado Especializado en las actividades del proceso de Gestión contractual en el Fondo de Valorización del Municipio de Medellín</t>
  </si>
  <si>
    <t>CPS 03</t>
  </si>
  <si>
    <t>LEON DAVID QUINTERO RESTREPO</t>
  </si>
  <si>
    <t>https://community.secop.gov.co/Public/Tendering/ContractNoticePhases/View?PPI=CO1.PPI.16541501&amp;isFromPublicArea=True&amp;isModal=False</t>
  </si>
  <si>
    <t>CONTRATO CEDIDO EL 10 DE MAYO AL CONTRATISTA LEON DAVID QUINTERO QUE DIO INICIO A PARTIR DEL 10 DE MAYO DE 2022</t>
  </si>
  <si>
    <t>2022-01846</t>
  </si>
  <si>
    <t>DAVID SANTIAGO HUERTAS</t>
  </si>
  <si>
    <t xml:space="preserve">	Prestación de servicios profesionales como contratista independiente, sin vínculo laboral por su propia cuenta y riesgo en el proceso de Planeación Estratégica del Fondo de Valorización del Municipio de Medellín.</t>
  </si>
  <si>
    <t>CPS 015</t>
  </si>
  <si>
    <t>5 MESES Y 26 DIAS</t>
  </si>
  <si>
    <t>https://community.secop.gov.co/Public/Tendering/ContractNoticePhases/View?PPI=CO1.PPI.16569082&amp;isFromPublicArea=True&amp;isModal=False</t>
  </si>
  <si>
    <t>2022-01847</t>
  </si>
  <si>
    <t>INFORMACION Y TECNOLOGIA S.A.S</t>
  </si>
  <si>
    <t>800.134.978-0</t>
  </si>
  <si>
    <t>Uso, soporte y mantenimiento de la red de datos interna del Aeropuerto Olaya Herrera</t>
  </si>
  <si>
    <t>CD-004-2022</t>
  </si>
  <si>
    <t xml:space="preserve">ONCE (11) MESES Y TRECE (13) DIAS </t>
  </si>
  <si>
    <t>https://community.secop.gov.co/Public/Tendering/ContractNoticePhases/View?PPI=CO1.PPI.16772719&amp;isFromPublicArea=True&amp;isModal=False</t>
  </si>
  <si>
    <t>2022-01848</t>
  </si>
  <si>
    <t xml:space="preserve">XENCO S.A </t>
  </si>
  <si>
    <t>811.009.452-9</t>
  </si>
  <si>
    <t>Actualización, mantenimiento, soporte y ajustes al sistema financiero-contable ERP-SAFIX</t>
  </si>
  <si>
    <t>CD-002-2022</t>
  </si>
  <si>
    <t>https://community.secop.gov.co/Public/Tendering/ContractNoticePhases/View?PPI=CO1.PPI.16772409&amp;isFromPublicArea=True&amp;isModal=False</t>
  </si>
  <si>
    <t>2022-01849</t>
  </si>
  <si>
    <t xml:space="preserve">PROCESS ON LINE S.A.S </t>
  </si>
  <si>
    <t>900.255.484-0</t>
  </si>
  <si>
    <t>Servicios PAAS de herramienta Bussiness Process Management Suite (BPMS) en modalidad Cloud Computing y apoyo en la automatización de procesos del fondo de Valorización del Municipio de Medellín</t>
  </si>
  <si>
    <t>CD-001-2022</t>
  </si>
  <si>
    <t>https://community.secop.gov.co/Public/Tendering/ContractNoticePhases/View?PPI=CO1.PPI.16554894&amp;isFromPublicArea=True&amp;isModal=False</t>
  </si>
  <si>
    <t>2022-01850</t>
  </si>
  <si>
    <t>Prestación de servicios profesionales especializados como contratista independiente, sin vínculo laboral por su propia cuenta y riesgo, en el proceso de Administración de la Contribución "subprocesos de Facturación y Cartera" del Fondo de Valorización del Municipio de Medellín</t>
  </si>
  <si>
    <t>CPS 013</t>
  </si>
  <si>
    <t>https://community.secop.gov.co/Public/Tendering/ContractNoticePhases/View?PPI=CO1.PPI.16542019&amp;isFromPublicArea=True&amp;isModal=False</t>
  </si>
  <si>
    <t>2022-01851</t>
  </si>
  <si>
    <t>ANA MARIA JARAMILLO VERGARA</t>
  </si>
  <si>
    <t>Prestación de servicios profesionales como contratista independiente, sin vínculo laboral por su propia cuenta y riesgo, como Abogada en el Proceso de Gestión jurídica "Subproceso de trámites legales" del Fondo de valorización del Municipio de Medellín</t>
  </si>
  <si>
    <t>CPS 016</t>
  </si>
  <si>
    <t>TRÁMITES LEGALES</t>
  </si>
  <si>
    <t>https://community.secop.gov.co/Public/Tendering/ContractNoticePhases/View?PPI=CO1.PPI.16569817&amp;isFromPublicArea=True&amp;isModal=False</t>
  </si>
  <si>
    <t>2022-01852</t>
  </si>
  <si>
    <t>CAROLINA QUINTERO BUSTAMANTE</t>
  </si>
  <si>
    <t>Prestación de servicios personales como contratista independiente, sin vínculo laboral por su propia cuenta y riesgo para el apoyo a la gestión en las actividades del área administrativa y financiera en el Fondo de Valorización del Municipio de Medellín</t>
  </si>
  <si>
    <t>CPS 012</t>
  </si>
  <si>
    <t>https://community.secop.gov.co/Public/Tendering/ContractNoticePhases/View?PPI=CO1.PPI.16542014&amp;isFromPublicArea=True&amp;isModal=False</t>
  </si>
  <si>
    <t>2022-01854</t>
  </si>
  <si>
    <t>WILDER FERNEY ATEHORTUA MIRA</t>
  </si>
  <si>
    <t>Prestación de servicios profesionales especializados como contratista independiente, sin vínculo laboral por su propia cuenta y riesgo, como Abogado en el proceso de Gestión jurídica "Subproceso de Gestión Predial" del Fondo de Valorización del Municipio de Medellín</t>
  </si>
  <si>
    <t>CPS 024</t>
  </si>
  <si>
    <t>5 MESES Y 21 DIAS</t>
  </si>
  <si>
    <t>GESTIÓN PREDIAL</t>
  </si>
  <si>
    <t>https://community.secop.gov.co/Public/Tendering/ContractNoticePhases/View?PPI=CO1.PPI.16645854&amp;isFromPublicArea=True&amp;isModal=False</t>
  </si>
  <si>
    <t>2022-01855</t>
  </si>
  <si>
    <t>BEATRIZ ELENA ALVAREZ FRANCO</t>
  </si>
  <si>
    <t>Prestación de servicios profesionales como contratista independiente, sin trabajo por su propia cuenta y riesgo en el proceso de Administración de Obras por Valorización del fondo de Valorización del Municipio de Medellín</t>
  </si>
  <si>
    <t>CPS 018</t>
  </si>
  <si>
    <t>https://community.secop.gov.co/Public/Tendering/ContractNoticePhases/View?PPI=CO1.PPI.16626370&amp;isFromPublicArea=True&amp;isModal=False</t>
  </si>
  <si>
    <t>2022-01856</t>
  </si>
  <si>
    <t>DIANA LUCIA GOMEZ MARIN</t>
  </si>
  <si>
    <t>Prestación de servicios profesionales como contratista independiente, sin vínculo laboral por su propia cuenta y riesgo como profesional en los Procesos de Gestión Financiera y Administración de la Contribución del Fondo de Valorización del Municipio de Medellín</t>
  </si>
  <si>
    <t>CPS 019</t>
  </si>
  <si>
    <t>https://community.secop.gov.co/Public/Tendering/ContractNoticePhases/View?PPI=CO1.PPI.16627359&amp;isFromPublicArea=True&amp;isModal=False</t>
  </si>
  <si>
    <t>2022-01857</t>
  </si>
  <si>
    <t>FABER JULIAN TREJOS VANEGAS</t>
  </si>
  <si>
    <t xml:space="preserve">	Prestación de servicios personales como contratista independiente, sin vínculo laboral por su propia cuenta y riesgo como Apoyo a la Gestión en el Proceso de Administración de Obras por Valorización del Fondo de Valorización del Municipio de Medellín</t>
  </si>
  <si>
    <t>CPS 023</t>
  </si>
  <si>
    <t>HOWAR GABRIEL DAVILA ANGULO</t>
  </si>
  <si>
    <t>5 MESES Y 20 DIAS</t>
  </si>
  <si>
    <t>https://community.secop.gov.co/Public/Tendering/ContractNoticePhases/View?PPI=CO1.PPI.16628773&amp;isFromPublicArea=True&amp;isModal=False</t>
  </si>
  <si>
    <t>CONTRATO CEDIDO EL 14 DE FEBRERO A LAS CONTRATISTS HOWAR GABRIEL DAVILA QUE INICIA A PARTIR DEL 15 DE FEBRERO DE 2022</t>
  </si>
  <si>
    <t>2022-01858</t>
  </si>
  <si>
    <t>JHON LESVIS MORENO PEREA</t>
  </si>
  <si>
    <t>Prestación de servicios personales como contrato de vínculo independiente, sin trabajo por su propia cuenta y riesgo, como apoyo a la gestión en el proceso de Tecnología de la Información del Fondo de Valorización del Municipio de Medellín</t>
  </si>
  <si>
    <t>CPS 021</t>
  </si>
  <si>
    <t>https://community.secop.gov.co/Public/Tendering/ContractNoticePhases/View?PPI=CO1.PPI.16628085&amp;isFromPublicArea=True&amp;isModal=False</t>
  </si>
  <si>
    <t>2022-01859</t>
  </si>
  <si>
    <t>JUAN CAMILO CALDERON ARIAS</t>
  </si>
  <si>
    <t>Prestación de servicios personales como contratista independiente, sin vínculo laboral por su propia cuenta y riesgo como tramitador y apoyo a la gestión del proceso de Gestión Administrativa del Fondo de Valorización del Municipio de Medellín.</t>
  </si>
  <si>
    <t>CPS 028</t>
  </si>
  <si>
    <t>TERMINADO ANTICIPADAMENTE</t>
  </si>
  <si>
    <t>OK</t>
  </si>
  <si>
    <t>https://community.secop.gov.co/Public/Tendering/ContractNoticePhases/View?PPI=CO1.PPI.16675428&amp;isFromPublicArea=True&amp;isModal=False</t>
  </si>
  <si>
    <t>TERMINACION ANTICIPADA DEL CONTRATO 23 DE MAYO DE 2022</t>
  </si>
  <si>
    <t>2022-01860</t>
  </si>
  <si>
    <t>DEICY DAYANA RESTREPO BOLIVAR</t>
  </si>
  <si>
    <t>Prestación de servicios personales como contratista independiente, sin vínculo laboral por su propia cuenta y riesgo para el apoyo a la gestión en el proceso de Gestión Administrativa "Subproceso Gestión Documental" del Fondo de Valorización del Municipio de Medellín</t>
  </si>
  <si>
    <t>CPS 022</t>
  </si>
  <si>
    <t>https://community.secop.gov.co/Public/Tendering/ContractNoticePhases/View?PPI=CO1.PPI.16628715&amp;isFromPublicArea=True&amp;isModal=False</t>
  </si>
  <si>
    <t>2022-01861</t>
  </si>
  <si>
    <t>Prestación de servicios personales como contratista independiente, sin vínculo laboral por su propia cuenta y riesgo, como apoyo a la gestión en el proceso de Gestión Administrativa "Subproceso de Gestión documental" del Fondo de Valorización del Municipio de Medellín.</t>
  </si>
  <si>
    <t>CPS 020</t>
  </si>
  <si>
    <t>https://community.secop.gov.co/Public/Tendering/ContractNoticePhases/View?PPI=CO1.PPI.16628016&amp;isFromPublicArea=True&amp;isModal=False</t>
  </si>
  <si>
    <t>2022-01862</t>
  </si>
  <si>
    <t>Prestación de servicios profesionales como contratista independiente, sin vínculo  laboral por su propia cuenta y riesgo como profesional en el Proceso de Comunicaciones del Fondo de Valorización del Municipio de Medellín</t>
  </si>
  <si>
    <t>CPS 026</t>
  </si>
  <si>
    <t>https://community.secop.gov.co/Public/Tendering/ContractNoticePhases/View?PPI=CO1.PPI.16629237&amp;isFromPublicArea=True&amp;isModal=False</t>
  </si>
  <si>
    <t>TERMINACION ANTICIPADA DEL CONTRATO 11 DE MAYO DE 2022</t>
  </si>
  <si>
    <t>2022-01864</t>
  </si>
  <si>
    <t>ANGELICA MONTERROSA RODRIGUEZ</t>
  </si>
  <si>
    <t>Prestación de servicios profesionales como contratista independiente, sin vínculo laboral por su propia cuenta y riesgo, como profesional en el proceso de Administración de Obras por Valorización del Fondo de Valorización del Municipio de Medellín</t>
  </si>
  <si>
    <t>CPS 031</t>
  </si>
  <si>
    <t>5 MESES Y 15 DIAS</t>
  </si>
  <si>
    <t>https://community.secop.gov.co/Public/Tendering/ContractNoticePhases/View?PPI=CO1.PPI.16719328&amp;isFromPublicArea=True&amp;isModal=False</t>
  </si>
  <si>
    <t>2022-01865</t>
  </si>
  <si>
    <t>DANIEL MAURICIO SARMIENTO</t>
  </si>
  <si>
    <t>Prestación de servicios vinculados profesionales como contratista independiente, sin trabajo por su propia cuenta y riesgo, como Ingeniero(a) Ambiental de apoyo a la gestión en las actividades del componente ambiental de los proyectos, en el Fondo de Valorización del Municipio de Medellín</t>
  </si>
  <si>
    <t>CPS 032</t>
  </si>
  <si>
    <t>https://community.secop.gov.co/Public/Tendering/ContractNoticePhases/View?PPI=CO1.PPI.16719361&amp;isFromPublicArea=True&amp;isModal=False</t>
  </si>
  <si>
    <t>2022-01866</t>
  </si>
  <si>
    <t>ÁNGELA MARÍA RODRÍGUEZ GONZÁLEZ</t>
  </si>
  <si>
    <t>Prestación de servicios profesionales como contratista independiente, sin vínculo laboral por su propia cuenta y riesgo, como ingeniero (a) en el Proceso de Planeación "Subproceso de Conceptualización y estructura técnica de Valorización" del Fondo de Valorización del Municipio de Medellín</t>
  </si>
  <si>
    <t>CPS 033</t>
  </si>
  <si>
    <t>https://community.secop.gov.co/Public/Tendering/ContractNoticePhases/View?PPI=CO1.PPI.16766889&amp;isFromPublicArea=True&amp;isModal=False</t>
  </si>
  <si>
    <t>2022-01867</t>
  </si>
  <si>
    <t>FREDY ALEXANDER AGUDELO ALZATE</t>
  </si>
  <si>
    <t>Prestación de servicios profesionales especializados como contratista independiente, sin vínculo laboral por su propia cuenta y riesgo, como Arquitecto en el proceso de conceptualización, estructuración y diseño de proyectos en el Fondo de Valorización del Municipio de Medellín y demás actividades requeridas</t>
  </si>
  <si>
    <t>CPS 034</t>
  </si>
  <si>
    <t>https://community.secop.gov.co/Public/Tendering/ContractNoticePhases/View?PPI=CO1.PPI.16767306&amp;isFromPublicArea=True&amp;isModal=False</t>
  </si>
  <si>
    <t>2022-01868</t>
  </si>
  <si>
    <t>MARIA CAMILA OROZCO MORALES</t>
  </si>
  <si>
    <t>Prestación de servicios profesionales como contratista independiente, sin vínculo laboral por su propia cuenta y riesgo en el Proceso de Planeación "Subproceso de Conceptualización y estructura técnica de Valorización" del Fondo de Valorización del Municipio de Medellin</t>
  </si>
  <si>
    <t>CPS 035</t>
  </si>
  <si>
    <t>https://community.secop.gov.co/Public/Tendering/ContractNoticePhases/View?PPI=CO1.PPI.16767308&amp;isFromPublicArea=True&amp;isModal=False</t>
  </si>
  <si>
    <t>2022-01869</t>
  </si>
  <si>
    <t>ANGELA MARIA CORREA AGUDELO</t>
  </si>
  <si>
    <t>Prestación de servicios profesionales especializados como contratista independiente, sin vínculo laboral por su propia cuenta y riesgo en el proceso de Gestión Jurídica "subproceso de Gestión de cobros" del Fondo de Valorización del Municipio de Medellín</t>
  </si>
  <si>
    <t>CPS 017</t>
  </si>
  <si>
    <t>https://community.secop.gov.co/Public/Tendering/ContractNoticePhases/View?PPI=CO1.PPI.16626305&amp;isFromPublicArea=True&amp;isModal=False</t>
  </si>
  <si>
    <t>2022-01870</t>
  </si>
  <si>
    <t>FRANCISCO JAVIER GONZALEZ</t>
  </si>
  <si>
    <t>Prestación de servicios personales como contratista independiente, sin vínculo laboral por su propia cuenta y riesgo como tramitador y apoyo a la gestión del Fondo de Valorización del Municipio de Medellín</t>
  </si>
  <si>
    <t>CPS 025</t>
  </si>
  <si>
    <t>https://community.secop.gov.co/Public/Tendering/ContractNoticePhases/View?PPI=CO1.PPI.16629209&amp;isFromPublicArea=True&amp;isModal=False</t>
  </si>
  <si>
    <t>2022-01871</t>
  </si>
  <si>
    <t>FABIO DE JESUS BORJA ARBOLEDA</t>
  </si>
  <si>
    <t>Prestación de servicios profesionales especializados como contratista independiente, sin vínculo laboral por su propia cuenta y riesgo en el Proceso de Control Interno del Fondo de Valorización del Municipio de Medellín</t>
  </si>
  <si>
    <t>CPS 027</t>
  </si>
  <si>
    <t>CONTROL INTERNO</t>
  </si>
  <si>
    <t>https://community.secop.gov.co/Public/Tendering/ContractNoticePhases/View?PPI=CO1.PPI.16629281&amp;isFromPublicArea=True&amp;isModal=False</t>
  </si>
  <si>
    <t>2022-01872</t>
  </si>
  <si>
    <t>Prestación de servicios profesionales especializados como contratista independiente, sin vínculo laboral por su propia cuenta y riesgo como Contador Público en el Proceso de Gestión Financiera "Subproceso de Gestión Contable" de acuerdo con lo establecido por la Contaduría General de la Nación en el Fondo Valorización del Municipio de Medellín</t>
  </si>
  <si>
    <t>CPS 030</t>
  </si>
  <si>
    <t>7 MESES Y 19 DIAS</t>
  </si>
  <si>
    <t>https://community.secop.gov.co/Public/Tendering/ContractNoticePhases/View?PPI=CO1.PPI.16694654&amp;isFromPublicArea=True&amp;isModal=False</t>
  </si>
  <si>
    <t>2022-01873</t>
  </si>
  <si>
    <t>LUIS JAVIER ALVAREZ FRANCO</t>
  </si>
  <si>
    <t>Prestación de servicios profesionales especializados como contratista independiente, sin vínculo laboral por su propia cuenta y riesgo, como abogado en el Procesos de Gestión Jurídica "Subproceso de Defensa jurídica y prevención del daño antijuridico" del Fondo de Valorización del Municipio de Medellín</t>
  </si>
  <si>
    <t>CPS 029</t>
  </si>
  <si>
    <t>DEFENSA JURÍDICA</t>
  </si>
  <si>
    <t>https://community.secop.gov.co/Public/Tendering/ContractNoticePhases/View?PPI=CO1.PPI.16694451&amp;isFromPublicArea=True&amp;isModal=False</t>
  </si>
  <si>
    <t>2022-01874</t>
  </si>
  <si>
    <t>ENTERDEV S.A.S</t>
  </si>
  <si>
    <t>900.332.892-2</t>
  </si>
  <si>
    <t>Licenciamiento y soporte del aplicativo Agility RPA para el Fondo de Valorización del Municipio de Medellín</t>
  </si>
  <si>
    <t>CD-003-2022</t>
  </si>
  <si>
    <t>https://community.secop.gov.co/Public/Tendering/ContractNoticePhases/View?PPI=CO1.PPI.16772703&amp;isFromPublicArea=True&amp;isModal=False</t>
  </si>
  <si>
    <t>2022-01875</t>
  </si>
  <si>
    <t>MICHEL ANDREA MOSQUERA RESTREPO</t>
  </si>
  <si>
    <t>Prestación de servicios personales como contratista independiente, sin vínculo laboral por su propia cuenta y riesgo como apoyo administrativo en los procesos del Fondo de Valorización del Municipio de Medellín</t>
  </si>
  <si>
    <t>CPS 040</t>
  </si>
  <si>
    <t>GERALDIN HOYOS</t>
  </si>
  <si>
    <t>7 MESES Y 15 DIAS</t>
  </si>
  <si>
    <t>https://community.secop.gov.co/Public/Tendering/ContractNoticePhases/View?PPI=CO1.PPI.16771911&amp;isFromPublicArea=True&amp;isModal=False</t>
  </si>
  <si>
    <t>2022-01876</t>
  </si>
  <si>
    <t>PAULA ANDREA OLTAVARO GIL</t>
  </si>
  <si>
    <t>Prestación de servicios profesionales como contratista independiente, sin vínculo laboral por su propia cuenta y riesgo en el proceso de Gestión Administrativa del Fondo de Valorización del Municipio de Medellín.</t>
  </si>
  <si>
    <t>CPS 043</t>
  </si>
  <si>
    <t>https://community.secop.gov.co/Public/Tendering/ContractNoticePhases/View?PPI=CO1.PPI.16771966&amp;isFromPublicArea=True&amp;isModal=False</t>
  </si>
  <si>
    <t>2022-01877</t>
  </si>
  <si>
    <t>PAULA ANDREA GÓMEZ FRANCO</t>
  </si>
  <si>
    <t>Prestación de servicios profesionales como contratista independiente, sin trabajo por su propia cuenta y riesgo como apoyo a los procesos de Gestión Administrativa "subproceso de Servicio al Ciudadano" y Proceso de Planeación Estratégica del Fondo de Valorización del Municipio de Medellín</t>
  </si>
  <si>
    <t>CPS 044</t>
  </si>
  <si>
    <t>MARIA ISABEL GALLON</t>
  </si>
  <si>
    <t>https://community.secop.gov.co/Public/Tendering/ContractNoticePhases/View?PPI=CO1.PPI.16771975&amp;isFromPublicArea=True&amp;isModal=False</t>
  </si>
  <si>
    <t>2022-01878</t>
  </si>
  <si>
    <t>JULIAN CHICA VALENCIA</t>
  </si>
  <si>
    <t>Prestación de servicios profesionales como contratista independiente, sin trabajo por su propia cuenta y riesgo, como profesional del proceso de Administración de Obras por Valorización del fondo de Valorización del Municipio de Medellín</t>
  </si>
  <si>
    <t>CPS 039</t>
  </si>
  <si>
    <t>https://community.secop.gov.co/Public/Tendering/ContractNoticePhases/View?PPI=CO1.PPI.16767507&amp;isFromPublicArea=True&amp;isModal=False</t>
  </si>
  <si>
    <t>2022-01879</t>
  </si>
  <si>
    <t>YULY ANDREA GOMEZ GIRALDO</t>
  </si>
  <si>
    <t>Prestación de servicios profesionales como contratista independiente, sin vínculo  laboral por su propia cuenta y riesgo, en el Proceso de Administración de Obra por Valorización "Subproceso  Ambiental y Social" del Fondo de Valorización del Municipio de Medellín</t>
  </si>
  <si>
    <t>CPS 038</t>
  </si>
  <si>
    <t>https://community.secop.gov.co/Public/Tendering/ContractNoticePhases/View?PPI=CO1.PPI.16767506&amp;isFromPublicArea=True&amp;isModal=False</t>
  </si>
  <si>
    <t>2022-01881</t>
  </si>
  <si>
    <t>ANDREA ESTEFANIA ECHEVERRI OCHOA</t>
  </si>
  <si>
    <t>Prestación de servicios profesionales como contratista independiente, sin vínculo laboral por su propia cuenta y riesgo, como Abogada en el Proceso de Gestión jurídica "Subproceso de trámites legales" del Fondo de Valorización del Municipio de Medellín</t>
  </si>
  <si>
    <t>CPS 045</t>
  </si>
  <si>
    <t>JUAN MANUEL AYALA PEREZ</t>
  </si>
  <si>
    <t>https://community.secop.gov.co/Public/Tendering/ContractNoticePhases/View?PPI=CO1.PPI.16793502&amp;isFromPublicArea=True&amp;isModal=False</t>
  </si>
  <si>
    <t>CONTRATO CEDIDO EL 14 DE FEBRERO A LAS CONTRATISTA JUAN MANUEL AYALA QUE INICIA A PARTIR DEL 15 DE FEBRERO DE 2022</t>
  </si>
  <si>
    <t>2022-01882</t>
  </si>
  <si>
    <t>CATALINA ZABALA OCHOA</t>
  </si>
  <si>
    <t xml:space="preserve">	Prestación de servicios profesionales como contratista independiente, sin vínculo laboral por su propia cuenta y riesgo, como Abogada en el Proceso de Gestión jurídica "Subproceso trámites legales" del Fondo de Valorización del Municipio de Medellín</t>
  </si>
  <si>
    <t>CPS 037</t>
  </si>
  <si>
    <t>https://community.secop.gov.co/Public/Tendering/OpportunityDetail/Index?noticeUID=CO1.NTC.2583384&amp;isFromPublicArea=True&amp;isModal=False</t>
  </si>
  <si>
    <t>2022-01883</t>
  </si>
  <si>
    <t>MIGUEL ÁNGEL MIRANDA BUSTAMANTE</t>
  </si>
  <si>
    <t>Prestación de servicios profesionales especializados como contratista independiente, sin vínculo laboral por su propia cuenta y riesgo como Abogado en el Proceso de Gestión Jurídica "Subproceso de Trámites Legales" del Fondo de Valorización del Municipio de Medellín</t>
  </si>
  <si>
    <t>CPS 042</t>
  </si>
  <si>
    <t>https://community.secop.gov.co/Public/Tendering/ContractNoticePhases/View?PPI=CO1.PPI.16771950&amp;isFromPublicArea=True&amp;isModal=False</t>
  </si>
  <si>
    <t>2022-01884</t>
  </si>
  <si>
    <t>Prestación de servicios profesionales especializados como contratista independiente, sin vínculo laboral por su propia cuenta y riesgo como Ingeniero en el Proceso de Planeación Estratégica del Fondo de Valorización del Municipio de Medellín</t>
  </si>
  <si>
    <t>CPS 036</t>
  </si>
  <si>
    <t>https://community.secop.gov.co/Public/Tendering/ContractNoticePhases/View?PPI=CO1.PPI.16767312&amp;isFromPublicArea=True&amp;isModal=False</t>
  </si>
  <si>
    <t>2022-01885</t>
  </si>
  <si>
    <t>MAURICIO HERNANDEZ</t>
  </si>
  <si>
    <t>Prestación de servicios profesionales como contratista independiente, sin vínculo laboral por su propia cuenta y riesgo como Abogado de apoyo en el proceso de Gestión jurídica "Subproceso Gestión de Cobros" del Fondo de Valorización del Municipio de Medellín</t>
  </si>
  <si>
    <t>CPS 041</t>
  </si>
  <si>
    <t>https://community.secop.gov.co/Public/Tendering/ContractNoticePhases/View?PPI=CO1.PPI.16771937&amp;isFromPublicArea=True&amp;isModal=False</t>
  </si>
  <si>
    <t>2022-01886</t>
  </si>
  <si>
    <t>LUISA FERNANDA JIMENEZ</t>
  </si>
  <si>
    <t>Prestación de servicios personales como contratista independiente, sin vínculo laboral por su propia cuenta y riesgo como apoyo en el Proceso de Gestión Financiera y administración de la contribución del Fondo de Valorización del Municipio de Medellín</t>
  </si>
  <si>
    <t>CPS 046</t>
  </si>
  <si>
    <t>5 MESES Y 14 DIAS</t>
  </si>
  <si>
    <t>https://community.secop.gov.co/Public/Tendering/ContractNoticePhases/View?PPI=CO1.PPI.16815528&amp;isFromPublicArea=True&amp;isModal=False</t>
  </si>
  <si>
    <t>2022-01887</t>
  </si>
  <si>
    <t>Prestación de servicios profesionales especializados como contratista independiente, sin vínculo laboral por su propia cuenta y riesgo en el proceso de Gestión Financiera "subproceso de Gestión de recaudo, inversiones y pagos" en el Fondo de Valorización del Municipio de Medellín</t>
  </si>
  <si>
    <t>CPS 047</t>
  </si>
  <si>
    <t>7 MESES Y 12 DIAS</t>
  </si>
  <si>
    <t>https://community.secop.gov.co/Public/Tendering/ContractNoticePhases/View?PPI=CO1.PPI.16938159&amp;isFromPublicArea=True&amp;isModal=False</t>
  </si>
  <si>
    <t>2022-01888</t>
  </si>
  <si>
    <t>CARLOS HUMBERTO AGUDELO ESPINAL</t>
  </si>
  <si>
    <t>Prestación de servicios profesionales como contratista independiente, sin vínculo laboral por su propia cuenta y riesgo como Abogado de apoyoen el proceso de Gestión jurídica "Subproceso Gestión de Cobros" del Fondo de Valorización del Municipio de Medellín</t>
  </si>
  <si>
    <t>CPS 050</t>
  </si>
  <si>
    <t>7 MESES Y 7 DIAS</t>
  </si>
  <si>
    <t>https://community.secop.gov.co/Public/Tendering/ContractNoticePhases/View?PPI=CO1.PPI.17080918&amp;isFromPublicArea=True&amp;isModal=False</t>
  </si>
  <si>
    <t>2022-01889</t>
  </si>
  <si>
    <t>DANIELA ALEJANDRA LÓPEZ RUIZ</t>
  </si>
  <si>
    <t>Prestación de servicios personales como contratista independiente, sin vínculo laboral por su propia cuenta y riesgo como apoyo al proceso de administración de la contribución por valorización del Fondo de Valorización del Municipio de Medellín</t>
  </si>
  <si>
    <t>CPS 048</t>
  </si>
  <si>
    <t>7 MESES Y 6 DIAS</t>
  </si>
  <si>
    <t>https://community.secop.gov.co/Public/Tendering/ContractNoticePhases/View?PPI=CO1.PPI.17080527&amp;isFromPublicArea=True&amp;isModal=False</t>
  </si>
  <si>
    <t>2022-01890</t>
  </si>
  <si>
    <t>ANDRÉS FELIPE GIRALDO ARIAS</t>
  </si>
  <si>
    <t>CPS 049</t>
  </si>
  <si>
    <t>https://community.secop.gov.co/Public/Tendering/ContractNoticePhases/View?PPI=CO1.PPI.17080746&amp;isFromPublicArea=True&amp;isModal=False</t>
  </si>
  <si>
    <t xml:space="preserve">contrato suspendido a partir del 18 de mayo de 2022- se reactiva 2 de junio de 2022, fecha terminacion 13 de septiembre </t>
  </si>
  <si>
    <t>2022-01891</t>
  </si>
  <si>
    <t>CLAUDIA IVONE MONSALVE ROJAS</t>
  </si>
  <si>
    <t>Prestación de servicios profesionales como contratista independiente, sin vínculo laboral por su propia cuenta y riesgo, como profesional en el proceso de control Interno del Fondo de Valorización del Municipio de Medellín</t>
  </si>
  <si>
    <t>CPS 051</t>
  </si>
  <si>
    <t>7 MESES Y 8 DIAS</t>
  </si>
  <si>
    <t>https://community.secop.gov.co/Public/Tendering/ContractNoticePhases/View?PPI=CO1.PPI.17080950&amp;isFromPublicArea=True&amp;isModal=False</t>
  </si>
  <si>
    <t>2022-01892</t>
  </si>
  <si>
    <t xml:space="preserve">SOCIEDAD OPERADORA DE AEROPUERTOS CENTRO NORTE S.A.S (AIRPLAN S.AS </t>
  </si>
  <si>
    <t>900.205.407-1</t>
  </si>
  <si>
    <t>Arrendamiento de inmuebles localizados en el Municipio de Medellín en la Cr. 65A No. 13-157, Aeropuerto Olaya Herrera, destinado para el funcionamiento del Fondo de Valorización del Municipio de Medellín, con la disponibilidad de espacio para los equipos, funcionarios y contratistas</t>
  </si>
  <si>
    <t>CD-007-2022</t>
  </si>
  <si>
    <t>CINCO (5) MESES Y CINCO (5) DIAS</t>
  </si>
  <si>
    <t>https://community.secop.gov.co/Public/Tendering/ContractNoticePhases/View?PPI=CO1.PPI.17148670&amp;isFromPublicArea=True&amp;isModal=False</t>
  </si>
  <si>
    <t>2022-01893</t>
  </si>
  <si>
    <t>LITIGIOVIRTUAL.COM</t>
  </si>
  <si>
    <t>900.015.811-4</t>
  </si>
  <si>
    <t>Servicio de suscripción para la revisión y monitoreo de notificaciones judiciales en línea, para los procesos jurídicos en los que el Fondo de Valorización del Municipio de Medellín</t>
  </si>
  <si>
    <t>CD-005-2022</t>
  </si>
  <si>
    <t xml:space="preserve">ONCE (11) MESES </t>
  </si>
  <si>
    <t>https://community.secop.gov.co/Public/Tendering/ContractNoticePhases/View?PPI=CO1.PPI.17145022&amp;isFromPublicArea=True&amp;isModal=False</t>
  </si>
  <si>
    <t>2022-01894</t>
  </si>
  <si>
    <t>XIOMI VALENTINA RÚA HINCAPIE</t>
  </si>
  <si>
    <t>Prestación de servicios profesionales como contratista independiente, sin vínculo laboral por su propia cuenta y riesgo como Abogada de apoyoen el proceso de Gestión jurídica "Subproceso Gestión de Cobros" del Fondo de Valorización del Municipio de Medellín</t>
  </si>
  <si>
    <t>CPS 052</t>
  </si>
  <si>
    <t>https://community.secop.gov.co/Public/Tendering/ContractNoticePhases/View?PPI=CO1.PPI.17080991&amp;isFromPublicArea=True&amp;isModal=False</t>
  </si>
  <si>
    <t>2022-01895</t>
  </si>
  <si>
    <t>JOSE ALEJANDRO CASTRILLON VASCO</t>
  </si>
  <si>
    <t>Prestación de servicios profesionales especializados como contratista independiente, sin vínculo laboral por su propia cuenta y riesgo, como Arquitecto especialista en BIM en el proceso de conceptualización, estructuración y diseño de proyectos en el Fondo de Valorización del Municipio de Medellín y demás actividades requeridas</t>
  </si>
  <si>
    <t>CPS 054</t>
  </si>
  <si>
    <t>5 MESES Y 7 DIAS</t>
  </si>
  <si>
    <t>https://community.secop.gov.co/Public/Tendering/ContractNoticePhases/View?PPI=CO1.PPI.17083763&amp;isFromPublicArea=True&amp;isModal=False</t>
  </si>
  <si>
    <t>2022-01896</t>
  </si>
  <si>
    <t xml:space="preserve"> DORA PAREJA</t>
  </si>
  <si>
    <t>Prestación de servicios personales como contratista independiente, sin vínculo laboral por su propia cuenta y riesgo como apoyo en el Subproceso de Gestión Predial del Fondo de Valorización del Municipio de Medellín</t>
  </si>
  <si>
    <t>CPS 053</t>
  </si>
  <si>
    <t>https://community.secop.gov.co/Public/Tendering/ContractNoticePhases/View?PPI=CO1.PPI.17082128&amp;isFromPublicArea=True&amp;isModal=False</t>
  </si>
  <si>
    <t>2022-01897</t>
  </si>
  <si>
    <t>ELSY YAMILETH CHACON NOVOA</t>
  </si>
  <si>
    <t>Prestación de servicios profesionales especializados como contratista independiente, sin vínculo laboral por su propia cuenta y riesgo en el proceso de Conceptualización, estructuración y diseño técnico de proyectos, y subproceso de planeación financiera y presupuestal del Fondo de Valorización del Municipio de Medellín</t>
  </si>
  <si>
    <t>CPS 059</t>
  </si>
  <si>
    <t>7 MESES Y 5 DIAS</t>
  </si>
  <si>
    <t>https://community.secop.gov.co/Public/Tendering/ContractNoticePhases/View?PPI=CO1.PPI.17146567&amp;isFromPublicArea=True&amp;isModal=False</t>
  </si>
  <si>
    <t>2022-01898</t>
  </si>
  <si>
    <t>JUAN DAVID GONZALEZ OSPINA</t>
  </si>
  <si>
    <t>Prestación de servicios personales como contrato de vínculo independiente, sin trabajo por su propia cuenta y riesgo como apoyo en el proceso de comunicaciones en el Fondo de Valorización del Municipio de Medellín</t>
  </si>
  <si>
    <t>CPS 062</t>
  </si>
  <si>
    <t>https://community.secop.gov.co/Public/Tendering/ContractNoticePhases/View?PPI=CO1.PPI.17148216&amp;isFromPublicArea=True&amp;isModal=False</t>
  </si>
  <si>
    <t>2022-01899</t>
  </si>
  <si>
    <t>LINA ESTEFANÍA VELÁSQUEZ RENDÓN</t>
  </si>
  <si>
    <t>Prestación de servicios profesionales como contratista independiente sin vínculo laboral por su propia cuenta y riesgo como apoyo jurídico en los diferentes procesos del Fondo de Valorización del Municipio de Medellín</t>
  </si>
  <si>
    <t>CPS 057</t>
  </si>
  <si>
    <t>https://community.secop.gov.co/Public/Tendering/ContractNoticePhases/View?PPI=CO1.PPI.17084359&amp;isFromPublicArea=True&amp;isModal=False</t>
  </si>
  <si>
    <t>2022-01900</t>
  </si>
  <si>
    <t>MARIA ISABEL GALLON HENAO</t>
  </si>
  <si>
    <t>Prestación de servicios profesionales especializados como contratista independiente, sin vínculo laboral por su propia cuenta y riesgo, en el proceso de planeación estratégica "Subproceso de Planeación Institucional" del Fondo de Valorización del Municipio de Medellín</t>
  </si>
  <si>
    <t>CPS 055</t>
  </si>
  <si>
    <t>PLANEACIÓN ESTRATÉGICA</t>
  </si>
  <si>
    <t>https://community.secop.gov.co/Public/Tendering/ContractNoticePhases/View?PPI=CO1.PPI.17083782&amp;isFromPublicArea=True&amp;isModal=False</t>
  </si>
  <si>
    <t>2022-01901</t>
  </si>
  <si>
    <t>TATIANA CARDENAS MONTOYA</t>
  </si>
  <si>
    <t>Prestación de servicios profesionales como contratista independiente, sin vínculo laboral por su propia cuenta y riesgo como profesional en el Proceso de Comunicaciones del Fondo de Valorización del Municipio de Medellín</t>
  </si>
  <si>
    <t>CPS 063</t>
  </si>
  <si>
    <t>https://community.secop.gov.co/Public/Tendering/ContractNoticePhases/View?PPI=CO1.PPI.17148344&amp;isFromPublicArea=True&amp;isModal=False</t>
  </si>
  <si>
    <t>2022-01902</t>
  </si>
  <si>
    <t>MAYRA ALEJANDRA ROMO LEMA</t>
  </si>
  <si>
    <t>Prestación de servicios profesionales como contratista independiente, sin vínculo laboral por su propia cuenta y riesgo, como profesional en el proceso de planeación estratégica "Subproceso de Planeación Institucional" del Fondo de Valorización del Municipio de Medellín</t>
  </si>
  <si>
    <t>CPS 056</t>
  </si>
  <si>
    <t>RECHAZADO</t>
  </si>
  <si>
    <t>https://community.secop.gov.co/Public/Tendering/OpportunityDetail/Index?noticeUID=CO1.NTC.2696135&amp;isFromPublicArea=True&amp;isModal=False</t>
  </si>
  <si>
    <t>2022-01903</t>
  </si>
  <si>
    <t>SANDRA MILENA MESA ALVAREZ</t>
  </si>
  <si>
    <t>Prestación de servicios personales como contratista independiente, sin vínculo laboral por su propia cuenta y riesgo, como apoyo a la Dirección en el Fondo de Valorización del Municipio de Medellín</t>
  </si>
  <si>
    <t>CPS 061</t>
  </si>
  <si>
    <t>DIRECCIÓN</t>
  </si>
  <si>
    <t>GABRIELA CANO RAMIREZ</t>
  </si>
  <si>
    <t>https://community.secop.gov.co/Public/Tendering/ContractNoticePhases/View?PPI=CO1.PPI.17147458&amp;isFromPublicArea=True&amp;isModal=False</t>
  </si>
  <si>
    <t>2022-01904</t>
  </si>
  <si>
    <t xml:space="preserve">CAROLINA GUERRA ARANGO </t>
  </si>
  <si>
    <t>Prestación de servicios profesionales como contratista independiente, sin vínculo laboral por su propia cuenta y riesgo, como Abogada de apoyo en los procesos de Gestión Contractual y Administración de Obras de Valorización del Fondo de Valorización del Municipio de Medellín</t>
  </si>
  <si>
    <t>CPS 065</t>
  </si>
  <si>
    <t>7 MESES Y 4 DIAS</t>
  </si>
  <si>
    <t>https://community.secop.gov.co/Public/Tendering/ContractNoticePhases/View?PPI=CO1.PPI.17290350&amp;isFromPublicArea=True&amp;isModal=False</t>
  </si>
  <si>
    <t>LA PLATAFORMA SECOP II COLAPSÓ LA ULTIMA SEMANA DEL MES DE ENERO, ENVIO AVISO INDICANDO QUE LOS CONTRATOS SE PODRIAN FIRMAR DE FORMA PRESENCIAL Y ENCIARLOS A UN LINK INDICADO POR ELLOS, ASI MISMO TENIAMOS COMO ENTIDAD 3 DIAS PARA CARGAR A INFORMACION FALTANTE Y ASI SE REALIZO. POR TAL RAZON LA FECHA DE PUBLICACION NO CONCUERDA CON LA DEL INICIO EN LA PLATAFORMA. EL CONTRATO SE SUSPENDE A PARTIR DEL 24 DE FEBRERO Y POSTERIORMENTE SE CCEDE EL CONTRATO EL DIA 4 DE MARZO DE 2022 A LA CONTRATISTA CLARA MARCELA SERNA VASCO</t>
  </si>
  <si>
    <t>2022-01905</t>
  </si>
  <si>
    <t>CATALINA VASQUEZ RESTREPO</t>
  </si>
  <si>
    <t>Prestación de servicios profesionales especializados como contratista independiente, sin vínculo laboral por su propia cuenta y riesgo, como profesional en el proceso de planeación estratégica "Subproceso de Planeación Institucional" del Fondo de Valorización del Municipio de Medellín</t>
  </si>
  <si>
    <t>CPS 067</t>
  </si>
  <si>
    <t xml:space="preserve">7 MESES </t>
  </si>
  <si>
    <t>https://community.secop.gov.co/Public/Tendering/ContractNoticePhases/View?PPI=CO1.PPI.17333016&amp;isFromPublicArea=True&amp;isModal=False</t>
  </si>
  <si>
    <t xml:space="preserve">LA PLATAFORMA SECOP II COLAPSÓ LA ULTIMA SEMANA DEL MES DE ENERO, ENVIO AVISO INDICANDO QUE LOS CONTRATOS SE PODRIAN FIRMAR DE FORMA PRESENCIAL Y ENCIARLOS A UN LINK INDICADO POR ELLOS, ASI MISMO TENIAMOS COMO ENTIDAD 3 DIAS PARA CARGAR A INFORMACION FALTANTE Y ASI SE REALIZO. POR TAL RAZON LA FECHA DE PUBLICACION NO CONCUERDA CON LA DEL INICIO EN LA PLATAFORMA. </t>
  </si>
  <si>
    <t>2022-01906</t>
  </si>
  <si>
    <t>CATALINA HINESTROZA GALLEGO</t>
  </si>
  <si>
    <t xml:space="preserve">	Prestación de servicios profesionales especializados como contratista independiente, sin vínculo laboral por su propia cuenta y riesgo, como apoyo a la gestión de las actividades técnicas que se ejecutan durante los estudios de prefactibilidad de proyectos, que se desarrollan como parte del proceso de conceptualización y estructuración técnica de valorización, y demás actividades requeridas en el Fondo de Valorización del Municipio de Medellín</t>
  </si>
  <si>
    <t>CPS 064</t>
  </si>
  <si>
    <t>https://community.secop.gov.co/Public/Tendering/ContractNoticePhases/View?PPI=CO1.PPI.17290440&amp;isFromPublicArea=True&amp;isModal=False</t>
  </si>
  <si>
    <t>2022-01907</t>
  </si>
  <si>
    <t>ALDEMAR ANDRES TABARES ARENAS</t>
  </si>
  <si>
    <t>Prestación de servicios profesionales como contratista independiente, sin vínculo laboral por su propia cuenta y riesgo, como abogado en el proceso de control Interno del Fondo de Valorización del Municipio de Medellín</t>
  </si>
  <si>
    <t>CPS 066</t>
  </si>
  <si>
    <t>7 MESES Y 1 DIAS</t>
  </si>
  <si>
    <t>https://community.secop.gov.co/Public/Tendering/ContractNoticePhases/View?PPI=CO1.PPI.17332523&amp;isFromPublicArea=True&amp;isModal=False</t>
  </si>
  <si>
    <t>2022-01908</t>
  </si>
  <si>
    <t>JUAN PABLO MADRID GARCIA</t>
  </si>
  <si>
    <t>Prestación de servicios profesionales como contratista independiente, sin laboral por su propia cuenta y riesgo, en los procesos de planeación estratégica, y Administración de obras por valorización del Fondo de Valorización del Municipio de Medellín</t>
  </si>
  <si>
    <t>CPS 069</t>
  </si>
  <si>
    <t>https://community.secop.gov.co/Public/Tendering/ContractNoticePhases/View?PPI=CO1.PPI.17335748&amp;isFromPublicArea=True&amp;isModal=False</t>
  </si>
  <si>
    <t>2022-01909</t>
  </si>
  <si>
    <t xml:space="preserve">LINA MARCELA MONSALVE MENESES </t>
  </si>
  <si>
    <t>Prestación de servicios personales como contratista independiente, sin vínculo laboral por su propia cuenta y riesgo como apoyo a la gestión en el proceso de Gestión administrativa y Gestión financiera del Fondo de Valorización del Municipio de Medellín</t>
  </si>
  <si>
    <t>CPS 058</t>
  </si>
  <si>
    <t>6 MESES Y 27 DIAS</t>
  </si>
  <si>
    <t>https://community.secop.gov.co/Public/Tendering/ContractNoticePhases/View?PPI=CO1.PPI.17146265&amp;isFromPublicArea=True&amp;isModal=False</t>
  </si>
  <si>
    <t xml:space="preserve">LA PLATAFORMA SECOP II COLAPSÓ LA ULTIMA SEMANA DEL MES DE ENERO, ENVIO AVISO INDICANDO QUE LOS CONTRATOS SE PODRIAN FIRMAR DE FORMA PRESENCIAL Y ENvIARLOS A UN LINK INDICADO POR ELLOS, ASI MISMO TENIAMOS COMO ENTIDAD 3 DIAS PARA CARGAR A INFORMACION FALTANTE Y ASI SE REALIZO. POR TAL RAZON LA FECHA DE PUBLICACION NO CONCUERDA CON LA DEL INICIO EN LA PLATAFORMA. </t>
  </si>
  <si>
    <t>2022-01910</t>
  </si>
  <si>
    <t>JULIAN ANDRES MONTOYA</t>
  </si>
  <si>
    <t>Prestación de servicios profesionales como contratista independiente, sin vínculo laboral por su propia cuenta y riesgo en el proceso de administración de la contribución por valorización “subprocesos de cartera y facturación” del Fondo de Valorización del Municipio de Medellín</t>
  </si>
  <si>
    <t>CPS 070</t>
  </si>
  <si>
    <t>JESSICA ALEXANDRA
CASTRILLON CUARTAS</t>
  </si>
  <si>
    <t>https://community.secop.gov.co/Public/Tendering/ContractNoticePhases/View?PPI=CO1.PPI.17340778&amp;isFromPublicArea=True&amp;isModal=False</t>
  </si>
  <si>
    <t>NO SE DIO INICIO AL CONTRATO                                      CONTRATO CEDIDO EL 14 DE FEBRERO A LAS CONTRATISTA JESSICA CASTRILLON QUE INICIA A PARTIR DEL 15 DE FEBRERO DE 2022</t>
  </si>
  <si>
    <t>2022-01911</t>
  </si>
  <si>
    <t>RUBY SANCHEZ PEREA</t>
  </si>
  <si>
    <t>Prestación de servicios profesionales como contratista independiente, sin vínculo laboral por su propia cuenta y riesgo como apoyo jurídico a la dirección y a los procesos de gestión jurídica y gestión contractual del Fondo de Valorización del Municipio de Medellín</t>
  </si>
  <si>
    <t>CPS 060</t>
  </si>
  <si>
    <t>CATALINA MARIA BELMAR LOPEZ</t>
  </si>
  <si>
    <t>13/07/2022</t>
  </si>
  <si>
    <t>https://community.secop.gov.co/Public/Tendering/ContractNoticePhases/View?PPI=CO1.PPI.17146597&amp;isFromPublicArea=True&amp;isModal=False</t>
  </si>
  <si>
    <t>2022-01912</t>
  </si>
  <si>
    <t>RENE LAYOS MADRID</t>
  </si>
  <si>
    <t>Prestación de servicios profesionales como contratista independiente, sin vínculo laboral por su propia cuenta y riesgo como profesional y apoyo en las actividades del proceso de Gestión Administrativa del Fondo de Valorización del Municipio de Medellín</t>
  </si>
  <si>
    <t>CPS 068</t>
  </si>
  <si>
    <t>https://community.secop.gov.co/Public/Tendering/ContractNoticePhases/View?PPI=CO1.PPI.17335026&amp;isFromPublicArea=True&amp;isModal=False</t>
  </si>
  <si>
    <t>2022-01913</t>
  </si>
  <si>
    <t>UNIVERSIDAD CES</t>
  </si>
  <si>
    <t>890.984.002-6</t>
  </si>
  <si>
    <t>Prestación de servicios profesionales para el apoyo en la realización del Estudio Técnico de Rediseño Institucional y Reorganización Administrativa al Fondo de Valorización del Municipio de Medellín -FOVALMED-; de conformidad con la normativa vigente sobre empleo público y las particularidades propias del sector</t>
  </si>
  <si>
    <t>CD-006-2022</t>
  </si>
  <si>
    <t>https://community.secop.gov.co/Public/Tendering/ContractNoticePhases/View?PPI=CO1.PPI.17148287&amp;isFromPublicArea=True&amp;isModal=False</t>
  </si>
  <si>
    <t>2022-01914</t>
  </si>
  <si>
    <t>UNION TEMPORAL EMINSER SOLOASEO 2020</t>
  </si>
  <si>
    <t>Prestación de Servicio integral de aseo y cafetería en el Fondo de Valorización del Municipio de Medellín</t>
  </si>
  <si>
    <t>NUEVE (9) MESES Y SIETE (7) DIAS</t>
  </si>
  <si>
    <t>https://colombiacompra.coupahost.com/</t>
  </si>
  <si>
    <t xml:space="preserve">PROCESO REALIZADO POR LA TIENDA VIRTUAL DEL ESTADO COLOMBIANO </t>
  </si>
  <si>
    <t>2022-01915</t>
  </si>
  <si>
    <t>Alquiler de equipos de tecnología requeridos para cumplir con las actividades del Fondo de Valorización del municipio de Medellín</t>
  </si>
  <si>
    <t>SI 001 DE 2022</t>
  </si>
  <si>
    <t>https://community.secop.gov.co/Public/Tendering/OpportunityDetail/Index?noticeUID=CO1.NTC.2863916&amp;isFromPublicArea=True&amp;isModal=False</t>
  </si>
  <si>
    <t>2022-01916</t>
  </si>
  <si>
    <t>Servicios de impresión, mensajería expresa masiva y especializada y presentación electrónica de los documentos de cobro de la contribución de valorización y otros documentos expedidos por el Fondo de Valorización del Municipio de Medellín - FONVALMED</t>
  </si>
  <si>
    <t>S.A 001 de 2022</t>
  </si>
  <si>
    <t>https://community.secop.gov.co/Public/Tendering/ContractNoticePhases/View?PPI=CO1.PPI.17728784&amp;isFromPublicArea=True&amp;isModal=False</t>
  </si>
  <si>
    <t>2022-01917</t>
  </si>
  <si>
    <t>UT ACUERDO COLOMBIA</t>
  </si>
  <si>
    <t>901.444.024-0</t>
  </si>
  <si>
    <t>OCHO (8) MESES Y TRECE (13) DIAS</t>
  </si>
  <si>
    <t>https://colombiacompra.coupahost.com/order_headers/88221</t>
  </si>
  <si>
    <t>2022-01918</t>
  </si>
  <si>
    <t>S.A. 002 DE 2022</t>
  </si>
  <si>
    <t>https://community.secop.gov.co/Public/Tendering/ContractNoticePhases/View?PPI=CO1.PPI.17891610&amp;isFromPublicArea=True&amp;isModal=False</t>
  </si>
  <si>
    <t>2022-01919</t>
  </si>
  <si>
    <t>ENERGIA Y MINIOBRA S.A.S</t>
  </si>
  <si>
    <t>900.361.000-3</t>
  </si>
  <si>
    <t>Servicio de Mantenimiento preventivo y correctivo de aires acondicionados para el Fondo de valorización del municipio de Medellín</t>
  </si>
  <si>
    <t>MC 002 DE 2022</t>
  </si>
  <si>
    <t xml:space="preserve">MÍNIMA CUANTÍA </t>
  </si>
  <si>
    <t>SIETE (7) MESES Y DIECINUEVE (19) DIAS</t>
  </si>
  <si>
    <t>https://community.secop.gov.co/Public/Tendering/ContractNoticePhases/View?PPI=CO1.PPI.18430288&amp;isFromPublicArea=True&amp;isModal=False</t>
  </si>
  <si>
    <t>2022-01920</t>
  </si>
  <si>
    <t>SANTIAGO ALEXIS CARDONA ARANGO</t>
  </si>
  <si>
    <t>Prestación de servicios personales como contratista independiente, sin vínculo laboral por su propia cuenta y riesgo como tramitador y apoyo a la gestión del Fondo de Valorización del Municipio de Medellín.</t>
  </si>
  <si>
    <t>CPS 071</t>
  </si>
  <si>
    <t>15.857.712 </t>
  </si>
  <si>
    <t>SEIS (6) MESES Y SIETE(07) DÍAS.</t>
  </si>
  <si>
    <t>https://community.secop.gov.co/Public/Tendering/OpportunityDetail/Index?noticeUID=CO1.NTC.2992214&amp;isFromPublicArea=True&amp;isModal=False</t>
  </si>
  <si>
    <t>N/a</t>
  </si>
  <si>
    <t>2022-01921</t>
  </si>
  <si>
    <t>PANDAPAN DISTRIBUCIONES S.A.S</t>
  </si>
  <si>
    <t>900.275.698-5</t>
  </si>
  <si>
    <t>Suministro, distribución y administración de insumos de aseo y cafetería para el Fondo de Valorización del Municipio de Medellín</t>
  </si>
  <si>
    <t>MC 004 DE 2022</t>
  </si>
  <si>
    <t xml:space="preserve">SEIS (6) MESES </t>
  </si>
  <si>
    <t>https://community.secop.gov.co/Public/Tendering/OpportunityDetail/Index?noticeUID=CO1.NTC.2956677&amp;isFromPublicArea=True&amp;isModal=False</t>
  </si>
  <si>
    <t>2022-01922</t>
  </si>
  <si>
    <t>Prestación de servicios profesionales como contratista independiente, sin vínculo laboral por su propia cuenta y riesgo en el proceso de Gestión Financiera "subproceso de Gestión de recaudo, inversiones y pagos" en el Fondo de Valorización del Municipio de Medellín.</t>
  </si>
  <si>
    <t>CPS 073</t>
  </si>
  <si>
    <t>NATALIA ANDREA OROZCO JARAMILLO</t>
  </si>
  <si>
    <t>https://community.secop.gov.co/Public/Tendering/OpportunityDetail/Index?noticeUID=CO1.NTC.3003625&amp;isFromPublicArea=True&amp;isModal=False</t>
  </si>
  <si>
    <t>2022-01923</t>
  </si>
  <si>
    <t>MARIA ALEXANDRA RODAS GALLEGO</t>
  </si>
  <si>
    <t>CPS 074</t>
  </si>
  <si>
    <t>https://community.secop.gov.co/Public/Tendering/OpportunityDetail/Index?noticeUID=CO1.NTC.3004398&amp;isFromPublicArea=True&amp;isModal=False</t>
  </si>
  <si>
    <t>2022-01924</t>
  </si>
  <si>
    <t xml:space="preserve">PAULA ANDREA ACEVEDO GIRALDO </t>
  </si>
  <si>
    <t>CPS 075</t>
  </si>
  <si>
    <t>https://community.secop.gov.co/Public/Tendering/OpportunityDetail/Index?noticeUID=CO1.NTC.3004017&amp;isFromPublicArea=True&amp;isModal=False</t>
  </si>
  <si>
    <t>2022-01925</t>
  </si>
  <si>
    <t>Prestación de servicios personales como contratista independiente, sin vínculo laboral por su propia cuenta y riesgo como apoyo a la gestión en los procesos de Gestión contractual y   Gestión Administrativa del Fondo de Valorización del Municipio de Medellín</t>
  </si>
  <si>
    <t>CPS 076</t>
  </si>
  <si>
    <t>https://community.secop.gov.co/Public/Tendering/OpportunityDetail/Index?noticeUID=CO1.NTC.3003820&amp;isFromPublicArea=True&amp;isModal=False</t>
  </si>
  <si>
    <t>2022-01926</t>
  </si>
  <si>
    <t>DIANA LUCÍA GÓMEZ MARÍN</t>
  </si>
  <si>
    <t>Prestación de servicios profesionales como contratista independiente, sin vínculo laboral por su propia cuenta y riesgo como profesional en los Proceso de Gestión Financiera y Administración de la Contribución del Fondo de Valorización del Municipio de Medellín</t>
  </si>
  <si>
    <t>CPS 077</t>
  </si>
  <si>
    <t>https://community.secop.gov.co/Public/Tendering/OpportunityDetail/Index?noticeUID=CO1.NTC.3003647&amp;isFromPublicArea=True&amp;isModal=False</t>
  </si>
  <si>
    <t>2022-01927</t>
  </si>
  <si>
    <t>Prestación de servicios personales como contratista independiente, sin vínculo laboral por su propia cuenta y riesgo para el apoyo a la gestión en el proceso de gestión administrativa "subproceso gestión documental" del Fondo de Valorización del Municipio de Medellín</t>
  </si>
  <si>
    <t>CPS 078</t>
  </si>
  <si>
    <t>https://community.secop.gov.co/Public/Tendering/OpportunityDetail/Index?noticeUID=CO1.NTC.3004024&amp;isFromPublicArea=True&amp;isModal=False</t>
  </si>
  <si>
    <t>2022-01928</t>
  </si>
  <si>
    <t>SULY MARYORY VELASQUEZ HENAO</t>
  </si>
  <si>
    <t>CPS 079</t>
  </si>
  <si>
    <t>https://community.secop.gov.co/Public/Tendering/OpportunityDetail/Index?noticeUID=CO1.NTC.3004591&amp;isFromPublicArea=True&amp;isModal=False</t>
  </si>
  <si>
    <t>2022-01929</t>
  </si>
  <si>
    <t>FRANCISCO JAVIER GONZÁLEZ QUINTERO</t>
  </si>
  <si>
    <t>Prestación de servicios personales como contratista independiente, sin vínculo laboral por su propia cuenta y riesgo como tramitador y apoyo a la gestión del proceso de Gestión Administrativa del Fondo de Valorización del Municipio de Medellín</t>
  </si>
  <si>
    <t>CPS 080</t>
  </si>
  <si>
    <t>https://community.secop.gov.co/Public/Tendering/OpportunityDetail/Index?noticeUID=CO1.NTC.3003899&amp;isFromPublicArea=True&amp;isModal=False</t>
  </si>
  <si>
    <t>2022-01930</t>
  </si>
  <si>
    <t xml:space="preserve">LUISA FERNANDA JIMENEZ TABORDA </t>
  </si>
  <si>
    <t>CPS 081</t>
  </si>
  <si>
    <t>PAULA ACEVEDO GIRALDO</t>
  </si>
  <si>
    <t>https://community.secop.gov.co/Public/Tendering/OpportunityDetail/Index?noticeUID=CO1.NTC.3004315&amp;isFromPublicArea=True&amp;isModal=False</t>
  </si>
  <si>
    <t>2022-01931</t>
  </si>
  <si>
    <t>JOSE BOLIVAR AROCA MARQUEZ</t>
  </si>
  <si>
    <t>Prestación de servicios profesionales especializados como contratista independiente, sin vínculo laboral por su propia cuenta y riesgo, como Ingeniero en el proceso de Administración de Obras por Valorización del Fondo de Valorización del Municipio de Medellín</t>
  </si>
  <si>
    <t>CPS 082</t>
  </si>
  <si>
    <t>https://community.secop.gov.co/Public/Tendering/ContractNoticePhases/View?PPI=CO1.PPI.19259984&amp;isFromPublicArea=True&amp;isModal=False</t>
  </si>
  <si>
    <t>2022-01932</t>
  </si>
  <si>
    <t>Prestación de servicios personales como contratista independiente, sin vínculo laboral por su propia cuenta y riesgo, como apoyo a la gestión en el Proceso de Tecnología de la Información del Fondo de Valorización del Municipio de Medellín</t>
  </si>
  <si>
    <t>CPS 083</t>
  </si>
  <si>
    <t>https://community.secop.gov.co/Public/Tendering/OpportunityDetail/Index?noticeUID=CO1.NTC.3004455&amp;isFromPublicArea=True&amp;isModal=False</t>
  </si>
  <si>
    <t>2022-01933</t>
  </si>
  <si>
    <t>Prestación de servicios profesionales especializados como contratista independiente, sin vínculo laboral por su propia cuenta y riesgo como Abogado en el proceso de Gestión Contractual del Fondo de Valorización del Municipio de Medellín.</t>
  </si>
  <si>
    <t>CPS 084</t>
  </si>
  <si>
    <t>https://community.secop.gov.co/Public/Tendering/OpportunityDetail/Index?noticeUID=CO1.NTC.3004734&amp;isFromPublicArea=True&amp;isModal=False</t>
  </si>
  <si>
    <t>2022-01934</t>
  </si>
  <si>
    <t>CPS 085</t>
  </si>
  <si>
    <t>https://community.secop.gov.co/Public/Tendering/OpportunityDetail/Index?noticeUID=CO1.NTC.3004326&amp;isFromPublicArea=True&amp;isModal=False</t>
  </si>
  <si>
    <t>2022-01935</t>
  </si>
  <si>
    <t>ANA MARÍA JARAMILLO VERGARA</t>
  </si>
  <si>
    <t>CPS 086</t>
  </si>
  <si>
    <t>MIGUEL ANGEL MIRANDA</t>
  </si>
  <si>
    <t>https://community.secop.gov.co/Public/Tendering/OpportunityDetail/Index?noticeUID=CO1.NTC.3004419&amp;isFromPublicArea=True&amp;isModal=False</t>
  </si>
  <si>
    <t>2022-01936</t>
  </si>
  <si>
    <t>Prestación de servicios personales como contratista independiente, sin vínculo laboral por su propia cuenta y riesgo como Apoyo a la Gestión en el Proceso de Administración de Obras por Valorización del Fondo de Valorización del Municipio de Medellín</t>
  </si>
  <si>
    <t>CPS 087</t>
  </si>
  <si>
    <t>https://community.secop.gov.co/Public/Tendering/OpportunityDetail/Index?noticeUID=CO1.NTC.3004498&amp;isFromPublicArea=True&amp;isModal=False</t>
  </si>
  <si>
    <t>2022-01937</t>
  </si>
  <si>
    <t>JOHN LESVIS MORENO PEREA</t>
  </si>
  <si>
    <t>Prestación de servicios personales como contratista independiente, sin vínculo laboral por su propia cuenta y riesgo, como apoyo a la gestión en el proceso de Tecnología de la Información del Fondo de Valorización del Municipio de Medellín</t>
  </si>
  <si>
    <t>CPS 088</t>
  </si>
  <si>
    <t>https://community.secop.gov.co/Public/Tendering/OpportunityDetail/Index?noticeUID=CO1.NTC.3004782&amp;isFromPublicArea=True&amp;isModal=False</t>
  </si>
  <si>
    <t>2022-01938</t>
  </si>
  <si>
    <t xml:space="preserve">ANGELICA MONTERROSA RODRÍGUEZ </t>
  </si>
  <si>
    <t>Prestación de servicios profesionales como contratista independiente, sin vínculo laboral por su propia cuenta y riesgo en el proceso de Administración de Obras por Valorización del Fondo de Valorización del Municipio de Medellín</t>
  </si>
  <si>
    <t>CPS 089</t>
  </si>
  <si>
    <t>https://community.secop.gov.co/Public/Tendering/OpportunityDetail/Index?noticeUID=CO1.NTC.3004162&amp;isFromPublicArea=True&amp;isModal=False</t>
  </si>
  <si>
    <t>2022-01939</t>
  </si>
  <si>
    <t>DANIEL MAURICIO SARMIENTO TORRES</t>
  </si>
  <si>
    <t>Prestación de servicios profesionales como contratista independiente, sin vínculo laboral por su propia cuenta y riesgo, como Ingeniero(a) Ambiental de apoyo a la gestión en las actividades del componente ambiental de los proyectos, en el Fondo de Valorización del Municipio de Medellín.</t>
  </si>
  <si>
    <t>CPS 090</t>
  </si>
  <si>
    <t>https://community.secop.gov.co/Public/Tendering/OpportunityDetail/Index?noticeUID=CO1.NTC.3005026&amp;isFromPublicArea=True&amp;isModal=False</t>
  </si>
  <si>
    <t>2022-01940</t>
  </si>
  <si>
    <t>ÁNGELA MARÍA CORREA AGUDELO</t>
  </si>
  <si>
    <t>Prestación de servicios profesionales especializados como contratista independiente, sin vínculo laboral por su propia cuenta y riesgo, Proceso de Gestión Jurídica "subproceso de Gestión de cobros" del Fondo de Valorización del Municipio de Medellín</t>
  </si>
  <si>
    <t>CPS 091</t>
  </si>
  <si>
    <t>https://community.secop.gov.co/Public/Tendering/OpportunityDetail/Index?noticeUID=CO1.NTC.3005046&amp;isFromPublicArea=True&amp;isModal=False</t>
  </si>
  <si>
    <t>2022-01942</t>
  </si>
  <si>
    <t>DAVID SANTIAGO HUERTAS CASTAÑO</t>
  </si>
  <si>
    <t>Prestación de servicios profesionales como contratista independiente, sin vínculo laboral por su propia cuenta y riesgo en el Proceso de Planeación Estratégica y en el Proceso Conceptualización, estructuración y diseño del Fondo de Valorización del Municipio de Medellín</t>
  </si>
  <si>
    <t>CPS 092</t>
  </si>
  <si>
    <t>https://community.secop.gov.co/Public/Tendering/OpportunityDetail/Index?noticeUID=CO1.NTC.3004953&amp;isFromPublicArea=True&amp;isModal=False</t>
  </si>
  <si>
    <t>2022-01943</t>
  </si>
  <si>
    <t>JUAN ESTEBAN MONTOYA OCAMPO</t>
  </si>
  <si>
    <t>Prestación de servicios profesionales como contratista independiente, sin vínculo laboral por su propia cuenta y riesgo como apoyo a la gestión en el proceso de Gestión Financiera "Subproceso Gestión contable" del Fondo de Valorización del Municipio de Medellín.</t>
  </si>
  <si>
    <t>CPS 093</t>
  </si>
  <si>
    <t>https://community.secop.gov.co/Public/Tendering/OpportunityDetail/Index?noticeUID=CO1.NTC.3004707&amp;isFromPublicArea=True&amp;isModal=False</t>
  </si>
  <si>
    <t>2022-01944</t>
  </si>
  <si>
    <t>Prestación de servicios profesionales como contratista independiente sin vínculo laboral por su propia cuenta y riesgo como apoyo al proceso de Gestión Contractual del Fondo de Valorización del Municipio de Medellín</t>
  </si>
  <si>
    <t>CPS 094</t>
  </si>
  <si>
    <t>https://community.secop.gov.co/Public/Tendering/OpportunityDetail/Index?noticeUID=CO1.NTC.3006252&amp;isFromPublicArea=True&amp;isModal=False</t>
  </si>
  <si>
    <t>2022-01945</t>
  </si>
  <si>
    <t>Prestación de servicios profesionales como contratista independiente, sin vínculo laboral por su propia cuenta y riesgo en el proceso de servicio al ciudadano y en el Proceso de Conceptualización, Estructuración y Diseño de proyectos del fondo de Valorización del Municipio de Medellín.</t>
  </si>
  <si>
    <t>CPS 095</t>
  </si>
  <si>
    <t>https://community.secop.gov.co/Public/Tendering/OpportunityDetail/Index?noticeUID=CO1.NTC.3004530&amp;isFromPublicArea=True&amp;isModal=False</t>
  </si>
  <si>
    <t>2022-01946</t>
  </si>
  <si>
    <t>Arrendamiento de inmuebles localizados en el Municipio de Medellín Cr. 65A No. 13-157, Aeropuerto Olaya Herrera, destinado para el funcionamiento del Fondo de Valorización del Municipio de Medellín, con la disponibilidad de espacio para los equipos, funcionarios y contratistas.</t>
  </si>
  <si>
    <t>CD-010-2022</t>
  </si>
  <si>
    <t>https://community.secop.gov.co/Public/Tendering/OpportunityDetail/Index?noticeUID=CO1.NTC.3004259&amp;isFromPublicArea=True&amp;isModal=False</t>
  </si>
  <si>
    <t>2022-01947</t>
  </si>
  <si>
    <t>Prestación de servicios profesionales como contratista independiente, sin vínculo laboral por su propia cuenta y riesgo como Abogado (a) en el proceso de Gestión Contractual del Fondo de Valorización del Municipio de Medellín</t>
  </si>
  <si>
    <t>CPS 096</t>
  </si>
  <si>
    <t>https://community.secop.gov.co/Public/Tendering/OpportunityDetail/Index?noticeUID=CO1.NTC.3005342&amp;isFromPublicArea=True&amp;isModal=False</t>
  </si>
  <si>
    <t>2022-01948</t>
  </si>
  <si>
    <t>Prestación de servicios profesionales como contratista independiente, sin vínculo laboral por su propia cuenta y riesgo, como Abogada en el Proceso de Gestión jurídica "Subproceso de trámites legales" del Fondo de Valorización del Municipio de Medellín.</t>
  </si>
  <si>
    <t>CPS 097</t>
  </si>
  <si>
    <t>https://community.secop.gov.co/Public/Tendering/OpportunityDetail/Index?noticeUID=CO1.NTC.3004295&amp;isFromPublicArea=True&amp;isModal=False</t>
  </si>
  <si>
    <t>2022-01949</t>
  </si>
  <si>
    <t>Prestación de servicios profesionales especializados  como contratista independiente, sin vínculo laboral por su propia cuenta y riesgo como Arquitecto y/o ingeniero BIM en el Proceso de Conceptualización, estructuración y diseño de proyectos del Fondo de Valorización del Municipio de Medellín</t>
  </si>
  <si>
    <t>CPS 098</t>
  </si>
  <si>
    <t>https://community.secop.gov.co/Public/Tendering/OpportunityDetail/Index?noticeUID=CO1.NTC.3005117&amp;isFromPublicArea=True&amp;isModal=False</t>
  </si>
  <si>
    <t>2022-01950</t>
  </si>
  <si>
    <t>ALEJANDRO ORTIZ BERMUDEZ</t>
  </si>
  <si>
    <t>Prestación de servicios profesionales como contratista independiente, sin vínculo laboral por su propia cuenta y riesgo como profesional en el Proceso de Comunicaciones del Fondo de Valorización del Municipio de Medellín.</t>
  </si>
  <si>
    <t>CPS 072</t>
  </si>
  <si>
    <t>30/06/2022</t>
  </si>
  <si>
    <t>https://community.secop.gov.co/Public/Tendering/OpportunityDetail/Index?noticeUID=CO1.NTC.3001642&amp;isFromPublicArea=True&amp;isModal=False</t>
  </si>
  <si>
    <t>2022-01951</t>
  </si>
  <si>
    <t>ANA MARIA HENAO SALAZAR</t>
  </si>
  <si>
    <t>Prestación de servicios profesionales como contratista independiente, sin vínculo laboral por su propia cuenta y riesgo como apoyo en los procesos de Servicio al Ciudadano, Proceso de Comunicaciones y Proceso de Planeación Estratégica del Fondo de Valorización del Municipio de Medellín..</t>
  </si>
  <si>
    <t>CPS 099</t>
  </si>
  <si>
    <t>https://community.secop.gov.co/Public/Tendering/OpportunityDetail/Index?noticeUID=CO1.NTC.3001656&amp;isFromPublicArea=True&amp;isModal=False</t>
  </si>
  <si>
    <t>2022-01952</t>
  </si>
  <si>
    <t>Contrato interadministrativo para la gestión en las actividades en servicio al ciudadano, cobro persuasivo y cobro preventivo en el Fondo de Valorización del Municipio de Medellín.</t>
  </si>
  <si>
    <t>CD-008-2022</t>
  </si>
  <si>
    <t>https://community.secop.gov.co/Public/Tendering/OpportunityDetail/Index?noticeUID=CO1.NTC.3003881&amp;isFromPublicArea=True&amp;isModal=False</t>
  </si>
  <si>
    <t>2022-01953</t>
  </si>
  <si>
    <t>RUBEN DARIO PULGARIN ORTIZ</t>
  </si>
  <si>
    <t>CPS 100</t>
  </si>
  <si>
    <t>https://community.secop.gov.co/Public/Tendering/OpportunityDetail/Index?noticeUID=CO1.NTC.3005253&amp;isFromPublicArea=True&amp;isModal=False</t>
  </si>
  <si>
    <t>2022-01954</t>
  </si>
  <si>
    <t>Contrato interadministrativo para la prestación del servicio de telecomunicaciones y de seguridad perimetral,que incluye alquiler de equipos para el Fondo de Valorización del Municipio de Medellín.</t>
  </si>
  <si>
    <t>CD-009-2022</t>
  </si>
  <si>
    <t>UN (1) MES</t>
  </si>
  <si>
    <t>https://community.secop.gov.co/Public/Tendering/OpportunityDetail/Index?noticeUID=CO1.NTC.3004308&amp;isFromPublicArea=True&amp;isModal=False</t>
  </si>
  <si>
    <t>2022-01955</t>
  </si>
  <si>
    <t>WILDER FERNEY  ATEHORTUA MIRA</t>
  </si>
  <si>
    <t>Prestación de servicios profesionales especializados como contratista independiente, sin vínculo laboral por su propia cuenta y riesgo, como Abogado de apoyo a los diversos subprocesos del proceso de Gestión jurídica del Fondo de Valorización del Municipio de Medellín</t>
  </si>
  <si>
    <t>CPS 101</t>
  </si>
  <si>
    <t>https://community.secop.gov.co/Public/Tendering/OpportunityDetail/Index?noticeUID=CO1.NTC.3004477&amp;isFromPublicArea=True&amp;isModal=False</t>
  </si>
  <si>
    <t>2022-01956</t>
  </si>
  <si>
    <t>DANILO DIAZ AGUDELO</t>
  </si>
  <si>
    <t>Prestación de servicios profesionales  como contratista independiente, sin vínculo laboral por su propia cuenta y riesgo como Abogada en el proceso de Gestión Contractual del Fondo de Valorización del Municipio de Medellín</t>
  </si>
  <si>
    <t>CPS 102</t>
  </si>
  <si>
    <t>https://community.secop.gov.co/Public/Tendering/OpportunityDetail/Index?noticeUID=CO1.NTC.3005116&amp;isFromPublicArea=True&amp;isModal=False</t>
  </si>
  <si>
    <t>2022-01957</t>
  </si>
  <si>
    <t xml:space="preserve">PAOLA ANDREA ECHAVARRIA CAMPILLO </t>
  </si>
  <si>
    <t>Prestación de servicios profesionales como contratista independiente, sin vínculo laboral por su propia cuenta y riesgo, como abogado del proceso jurídico "subproceso de Gestión de Cobros" del Fondo de Valorización del Municipio de Medellín. </t>
  </si>
  <si>
    <t>CPS 103</t>
  </si>
  <si>
    <t>https://community.secop.gov.co/Public/Tendering/OpportunityDetail/Index?noticeUID=CO1.NTC.3010546&amp;isFromPublicArea=True&amp;isModal=False</t>
  </si>
  <si>
    <t>2022-01958</t>
  </si>
  <si>
    <t>CPS 104</t>
  </si>
  <si>
    <t>5 MESES Y 19 DIAS</t>
  </si>
  <si>
    <t>https://community.secop.gov.co/Public/Tendering/OpportunityDetail/Index?noticeUID=CO1.NTC.3033788&amp;isFromPublicArea=True&amp;isModal=False</t>
  </si>
  <si>
    <t>2022-01959</t>
  </si>
  <si>
    <t>NATALIA CANO RUA</t>
  </si>
  <si>
    <t xml:space="preserve">	Prestación de servicios personales como contratista independiente, sin vínculo laboral por su propia cuenta y riesgo, como Tecnólogo de la rama de la Ingeniería Ambiental de apoyo a la gestión en las actividades del componente ambiental de los proyectos, en el Fondo de Valorización del Municipio de Medellín</t>
  </si>
  <si>
    <t>CPS 105</t>
  </si>
  <si>
    <t>5 MESES Y 6 DIAS</t>
  </si>
  <si>
    <t>https://community.secop.gov.co/Public/Tendering/OpportunityDetail/Index?noticeUID=CO1.NTC.3069416&amp;isFromPublicArea=True&amp;isModal=False</t>
  </si>
  <si>
    <t>2022-01960</t>
  </si>
  <si>
    <t>CRISTIAN DAVID ACOSTA PIEDRAHITA</t>
  </si>
  <si>
    <t>CPS 106</t>
  </si>
  <si>
    <t>https://community.secop.gov.co/Public/Tendering/OpportunityDetail/Index?noticeUID=CO1.NTC.3070012&amp;isFromPublicArea=True&amp;isModal=False</t>
  </si>
  <si>
    <t>2022-01961</t>
  </si>
  <si>
    <t>JOHN FREDDY SALDARRIAGA GIL</t>
  </si>
  <si>
    <t>Prestación de servicios profesionales como contratista independiente, sin vínculo laboral por su propia cuenta y riesgo, como ingeniero (a) en el Proceso Conceptualización, estructuración y diseño técnico de proyectos del Fondo de Valorización del Municipio de Medellín. </t>
  </si>
  <si>
    <t>CPS 107</t>
  </si>
  <si>
    <t>https://community.secop.gov.co/Public/Tendering/OpportunityDetail/Index?noticeUID=CO1.NTC.3069705&amp;isFromPublicArea=True&amp;isModal=False</t>
  </si>
  <si>
    <t>2022-01962</t>
  </si>
  <si>
    <t xml:space="preserve"> UNION TEMPORAL LINARES 2022</t>
  </si>
  <si>
    <t>901614568-5</t>
  </si>
  <si>
    <t>Estudios Y Diseños Bajo La Metodología Bim-Building Information Modeling Para La Solución Vial De La Intersección De La Loma El Tesoro (Calle 3) Con Vía Linares (Carrera 29) Y Complementario</t>
  </si>
  <si>
    <t>CM 001 DE 2022</t>
  </si>
  <si>
    <t>CONSULTORÍA</t>
  </si>
  <si>
    <t>4 MESES</t>
  </si>
  <si>
    <t>https://community.secop.gov.co/Public/Tendering/OpportunityDetail/Index?noticeUID=CO1.NTC.2980625&amp;isFromPublicArea=True&amp;isModal=False</t>
  </si>
  <si>
    <t>2022-01963</t>
  </si>
  <si>
    <t>SEBASTIAN VARGAS SOTO</t>
  </si>
  <si>
    <t>Prestación de servicios profesionales como contratista independiente, sin vínculo laboral por su propia cuenta y riesgo, como profesional del proceso de Administración de Obras por Valorización del fondo de Valorización del Municipio de Medellín</t>
  </si>
  <si>
    <t>CPS 108</t>
  </si>
  <si>
    <t>https://community.secop.gov.co/Public/Tendering/OpportunityDetail/Index?noticeUID=CO1.NTC.3070545&amp;isFromPublicArea=True&amp;isModal=False</t>
  </si>
  <si>
    <t>2022-01965</t>
  </si>
  <si>
    <t>Contrato interadministrativo para la gestión en las actividades en servicio al
ciudadano, cobro persuasivo y cobro preventivo en el Fondo de
Valorización de Medellín.</t>
  </si>
  <si>
    <t>CD-012-2022</t>
  </si>
  <si>
    <t>5 MESES</t>
  </si>
  <si>
    <t>DIANA MARCELA SIERRA</t>
  </si>
  <si>
    <t>https://community.secop.gov.co/Public/Tendering/OpportunityDetail/Index?noticeUID=CO1.NTC.3089113&amp;isFromPublicArea=True&amp;isModal=False</t>
  </si>
  <si>
    <t>2022-01966</t>
  </si>
  <si>
    <t>TATIANA MUÑOZ UÑATES</t>
  </si>
  <si>
    <t>Prestación de servicios profesionales como contratista independiente, sin vínculo laboral por su propia cuenta y riesgo, como ingeniero(a) ambiental en el Proceso Conceptualización, estructuración y diseño de proyectos del Fondo de Valorización del Municipio de Medellín</t>
  </si>
  <si>
    <t>CPS 109</t>
  </si>
  <si>
    <t>23,999,125.00</t>
  </si>
  <si>
    <t>https://community.secop.gov.co/Public/Tendering/OpportunityDetail/Index?noticeUID=CO1.NTC.3090273&amp;isFromPublicArea=True&amp;isModal=False</t>
  </si>
  <si>
    <t>2022-01967</t>
  </si>
  <si>
    <t>LUZ JANETH MOLINA VELEZ</t>
  </si>
  <si>
    <t>Prestación de servicios profesionales como contratista independiente, sin vínculo laboral por su propia cuenta y riesgo, como ingeniero civil en el proceso de control Interno del Fondo de Valorización del Municipio de Medellín</t>
  </si>
  <si>
    <t>CPS 110</t>
  </si>
  <si>
    <t>16,349,097.00</t>
  </si>
  <si>
    <t>https://community.secop.gov.co/Public/Tendering/OpportunityDetail/Index?noticeUID=CO1.NTC.3090707&amp;isFromPublicArea=True&amp;isModal=False</t>
  </si>
  <si>
    <t>2022-01968</t>
  </si>
  <si>
    <t>PLAZA MAYOR MEDELLÍN S.A.</t>
  </si>
  <si>
    <t>CONTRATO INTERADMINISTRATIVO EN LA MODALIDAD DE MANDATO SIN REPRESENTACIÓN PARA LA OPERACIÓN LOGÍSTICA DE LAS ACTIVIDADES ENMARCADAS EN LA ESTRATEGIA DEL FONDO DE VALORIZACIÓN DE MEDELLÍN - FONVALMED</t>
  </si>
  <si>
    <t>CD-013-2022</t>
  </si>
  <si>
    <t>JORGE ELIECER GONZALEZ</t>
  </si>
  <si>
    <t>https://community.secop.gov.co/Public/Tendering/OpportunityDetail/Index?noticeUID=CO1.NTC.3093048&amp;isFromPublicArea=True&amp;isModal=False</t>
  </si>
  <si>
    <t>2022-01969</t>
  </si>
  <si>
    <t>SANDRA MARÍA GUTIÉRREZ CASTRO</t>
  </si>
  <si>
    <t>Prestación de servicios profesionales como contratista independiente, sin vínculo laboral por su propia cuenta y riesgo, como apoyo a la gestión en el proceso de Tecnología de la Información del Fondo de Valorización del Municipio de Medellín</t>
  </si>
  <si>
    <t>CPS 111</t>
  </si>
  <si>
    <t>https://community.secop.gov.co/Public/Tendering/OpportunityDetail/Index?noticeUID=CO1.NTC.3109703&amp;isFromPublicArea=True&amp;isModal=False</t>
  </si>
  <si>
    <t>2022-01970</t>
  </si>
  <si>
    <t>CPS 112</t>
  </si>
  <si>
    <t>https://community.secop.gov.co/Public/Tendering/OpportunityDetail/Index?noticeUID=CO1.NTC.3109813&amp;isFromPublicArea=True&amp;isModal=False</t>
  </si>
  <si>
    <t>2022-01971</t>
  </si>
  <si>
    <t>STAR SERVICES</t>
  </si>
  <si>
    <t>Suministro, distribución y administración de insumos de útiles y papelería y elementos de oficina para el Fondo de Valorización de Medellín</t>
  </si>
  <si>
    <t>MC 005 DE 2022</t>
  </si>
  <si>
    <t>4 MESES Y 20 DIAS</t>
  </si>
  <si>
    <t>https://community.secop.gov.co/Public/Tendering/OpportunityDetail/Index?noticeUID=CO1.NTC.3032158&amp;isFromPublicArea=True&amp;isModal=False</t>
  </si>
  <si>
    <t>2022-01972</t>
  </si>
  <si>
    <t>Prestación de servicios profesionales como contratista independiente, sin vínculo laboral por su propia cuenta y riesgo como Abogado(a) de apoyo en el proceso de Gestión jurídica "Subproceso Gestión de Cobros" del Fondo de Valorización de Medellín</t>
  </si>
  <si>
    <t>CPS 113</t>
  </si>
  <si>
    <t>4 MESES Y 15 DIAS</t>
  </si>
  <si>
    <t>https://community.secop.gov.co/Public/Tendering/OpportunityDetail/Index?noticeUID=CO1.NTC.3160876&amp;isFromPublicArea=True&amp;isModal=False</t>
  </si>
  <si>
    <t>2022-01973</t>
  </si>
  <si>
    <t>UNIVERSIDAD DE ANTIOQUIA</t>
  </si>
  <si>
    <t>890980040-8</t>
  </si>
  <si>
    <t>Contrato interadministrativo para la realización de la interventoría técnica, administrativa, financiera y legal de los estudios y diseños bajo la metodología BIM (Building Information Modeling) para la solución vial de la intersección de la loma el tesoro (Calle 3) con vía linares (Carrera 29) y estudios y diseños complementarios</t>
  </si>
  <si>
    <t>CD-014-2022</t>
  </si>
  <si>
    <t>https://community.secop.gov.co/Public/Tendering/OpportunityDetail/Index?noticeUID=CO1.NTC.3169794&amp;isFromPublicArea=True&amp;isModal=False</t>
  </si>
  <si>
    <t>2022-01974</t>
  </si>
  <si>
    <t>DIANA MILENA JARAMILLO PEREZ</t>
  </si>
  <si>
    <t>Prestación de servicios profesionales como contratista independiente, sin vínculo laboral por su propia cuenta y riesgo como profesional en el Proceso de Comunicaciones para acompañar las actividades requeridas de comunicación interna y externa en el Fondo de Valorización de Medellín</t>
  </si>
  <si>
    <t>CPS 114</t>
  </si>
  <si>
    <t>4 MESES Y 7 DIAS</t>
  </si>
  <si>
    <t>https://community.secop.gov.co/Public/Tendering/OpportunityDetail/Index?noticeUID=CO1.NTC.3190371&amp;isFromPublicArea=True&amp;isModal=False</t>
  </si>
  <si>
    <t>2022-01975</t>
  </si>
  <si>
    <t>JULIANA ANDREA PEREZ ARBOLEDA</t>
  </si>
  <si>
    <t>Prestación de servicios profesionales como contratista independiente, sin vínculo laboral por su propia cuenta y riesgo como Abogado en el proceso de Gestión jurídica "Subproceso Gestión de Cobros" del Fondo de Valorización del Municipio de Medellín</t>
  </si>
  <si>
    <t>CPS 115</t>
  </si>
  <si>
    <t>4 MESES Y 2 DIAS</t>
  </si>
  <si>
    <t>https://community.secop.gov.co/Public/Tendering/OpportunityDetail/Index?noticeUID=CO1.NTC.3207285&amp;isFromPublicArea=True&amp;isModal=False</t>
  </si>
  <si>
    <t>2022-01976</t>
  </si>
  <si>
    <t>Prestación de servicios profesionales especializados como contratista independiente, sin  vínculo laboral por su propia cuenta  y riesgo, como abogado en el Procesos de  Gestión Jurídica  "Subproceso  de  Defensa jurídica  y  prevención  del  daño  antijuridico" del Fondo de Valorización de Medellín.</t>
  </si>
  <si>
    <t>CPS 116</t>
  </si>
  <si>
    <t>https://community.secop.gov.co/Public/Tendering/OpportunityDetail/Index?noticeUID=CO1.NTC.3222395&amp;isFromPublicArea=True&amp;isModal=False</t>
  </si>
  <si>
    <t>2022-01977</t>
  </si>
  <si>
    <t>Prestación de servicios profesionales especializados como contratista independiente, sin vínculo laboral por su propia cuenta y riesgo en el proceso de Gestión Financiera "subproceso de Gestión de recaudo, inversiones y pagos" en el Fondo de Valorización de Medellín.</t>
  </si>
  <si>
    <t>CPS 117</t>
  </si>
  <si>
    <t>https://community.secop.gov.co/Public/Tendering/OpportunityDetail/Index?noticeUID=CO1.NTC.3222393&amp;isFromPublicArea=True&amp;isModal=False</t>
  </si>
  <si>
    <t>2022-01978</t>
  </si>
  <si>
    <t>Prestación de servicios profesionales como contratista independiente, sin vínculo laboral por su propia cuenta y riesgo como Abogado(a) de apoyo en el proceso de Gestión jurídica "Subproceso Gestión de Cobros" del Fondo de Valorización de Medellín.</t>
  </si>
  <si>
    <t>CPS 118</t>
  </si>
  <si>
    <t>https://community.secop.gov.co/Public/Tendering/OpportunityDetail/Index?noticeUID=CO1.NTC.3222832&amp;isFromPublicArea=True&amp;isModal=False</t>
  </si>
  <si>
    <t>2022-01979</t>
  </si>
  <si>
    <t>Prestación de servicios personales como contratista independiente, sin vínculo laboral por su propia cuenta y riesgo como apoyo al proceso de administración de la contribución por valorización del Fondo de Valorización de Medellín.</t>
  </si>
  <si>
    <t>CPS 119</t>
  </si>
  <si>
    <t>https://community.secop.gov.co/Public/Tendering/ContractNoticePhases/View?PPI=CO1.PPI.20291165&amp;isFromPublicArea=True&amp;isModal=False</t>
  </si>
  <si>
    <t>2022-01980</t>
  </si>
  <si>
    <t>Prestación de servicios profesionales como contratista independiente sin vínculo laboral por su propia cuenta y riesgo como apoyo jurídico en los diferentes procesos del Fondo de Valorización de Medellín.</t>
  </si>
  <si>
    <t>CPS 120</t>
  </si>
  <si>
    <t>https://community.secop.gov.co/Public/Tendering/OpportunityDetail/Index?noticeUID=CO1.NTC.3222841&amp;isFromPublicArea=True&amp;isModal=False</t>
  </si>
  <si>
    <t>2022-01981</t>
  </si>
  <si>
    <t>Prestación de servicios profesionales especializados como contratista independiente, sin vínculo laboral por su propia cuenta y riesgo, en el proceso de planeación estratégica "Subproceso de Planeación Institucional" del Fondo de Valorización de Medellín</t>
  </si>
  <si>
    <t>CPS 121</t>
  </si>
  <si>
    <t>https://community.secop.gov.co/Public/Tendering/OpportunityDetail/Index?noticeUID=CO1.NTC.3222332&amp;isFromPublicArea=True&amp;isModal=False</t>
  </si>
  <si>
    <t>2022-01982</t>
  </si>
  <si>
    <t>Prestación de servicios profesionales especializados como contratista independiente, sin vínculo laboral por su propia cuenta y riesgo, como Abogado (a) en los procesos de Gestión Contractual, y Administración de Obras por Valorización del Fondo de Valorización de Medellín.</t>
  </si>
  <si>
    <t>CPS 125</t>
  </si>
  <si>
    <t>https://community.secop.gov.co/Public/Tendering/ContractNoticePhases/View?PPI=CO1.PPI.20316398&amp;isFromPublicArea=True&amp;isModal=False</t>
  </si>
  <si>
    <t>2022-01983</t>
  </si>
  <si>
    <t>Prestación de servicios profesionales  como contratista independiente, sin vínculo laboral por su propia cuenta y riesgo, en los procesos de planeación estratégica, y Administración de obras por valorización del Fondo de Valorización de Medellín</t>
  </si>
  <si>
    <t>CPS 123</t>
  </si>
  <si>
    <t>https://community.secop.gov.co/Public/Tendering/ContractNoticePhases/View?PPI=CO1.PPI.20291194&amp;isFromPublicArea=True&amp;isModal=False</t>
  </si>
  <si>
    <t>2022-01984</t>
  </si>
  <si>
    <t>Prestación de servicios profesionales como contratista independiente, sin vínculo laboral por su propia cuenta y riesgo como apoyo juridico a la Direccion General y a los procesos de  Gestión jurídica y Gestión Contractual del Fondo de Valorización de Medellín</t>
  </si>
  <si>
    <t>CPS 124</t>
  </si>
  <si>
    <t>https://community.secop.gov.co/Public/Tendering/OpportunityDetail/Index?noticeUID=CO1.NTC.3222781&amp;isFromPublicArea=True&amp;isModal=False</t>
  </si>
  <si>
    <t>2022-01985</t>
  </si>
  <si>
    <t>Prestación de servicios profesionales especializados como contratista independiente, sin  vínculo laboral por su propia cuenta  y riesgo como Contador Público en el  Proceso de Gestión Financiera "Subproceso de Gestión Contable" de acuerdo con lo establecido por la Contaduría Generalde la Nación en el Fondo Valorización de Medellín.</t>
  </si>
  <si>
    <t>CPS 126</t>
  </si>
  <si>
    <t>3 MESES Y 26 DIAS</t>
  </si>
  <si>
    <t>https://community.secop.gov.co/Public/Tendering/ContractNoticePhases/View?PPI=CO1.PPI.20345850&amp;isFromPublicArea=True&amp;isModal=False</t>
  </si>
  <si>
    <t>2022-01986</t>
  </si>
  <si>
    <t>Prestación de servicios personales como contratista independiente, sin vínculo laboral por su propia cuenta y riesgo como apoyo administrativo en los procesos del Fondo de Valorización de Medellín.</t>
  </si>
  <si>
    <t>CPS 127</t>
  </si>
  <si>
    <t>https://community.secop.gov.co/Public/Tendering/OpportunityDetail/Index?noticeUID=CO1.NTC.3236209&amp;isFromPublicArea=True&amp;isModal=False</t>
  </si>
  <si>
    <t>2022-01987</t>
  </si>
  <si>
    <t>Prestación de servicios profesionales como contratista independiente, sin vínculo laboral por su propia cuenta y riesgo, como profesional en el proceso de control Interno del Fondo de Valorización de Medellín.</t>
  </si>
  <si>
    <t>CPS 128</t>
  </si>
  <si>
    <t>https://community.secop.gov.co/Public/Tendering/OpportunityDetail/Index?noticeUID=CO1.NTC.3236538&amp;isFromPublicArea=True&amp;isModal=False</t>
  </si>
  <si>
    <t>2022-01988</t>
  </si>
  <si>
    <t>Prestación de servicios personales como contratista independiente, sin vínculo laboral por su propia cuenta y riesgo, como apoyo a la Dirección en el Fondo de Valorización de Medellín.</t>
  </si>
  <si>
    <t>CPS 129</t>
  </si>
  <si>
    <t>https://community.secop.gov.co/Public/Tendering/OpportunityDetail/Index?noticeUID=CO1.NTC.3236379&amp;isFromPublicArea=True&amp;isModal=False</t>
  </si>
  <si>
    <t>2022-01989</t>
  </si>
  <si>
    <t>ALDEMAR ANDRES TABARES</t>
  </si>
  <si>
    <t>Prestación de servicios profesionales como contratista independiente, sin vínculo laboral por su propia cuenta y riesgo, como abogado en el proceso de control Interno del Fondo de Valorización de Medellín.</t>
  </si>
  <si>
    <t>CPS 130</t>
  </si>
  <si>
    <t>https://community.secop.gov.co/Public/Tendering/OpportunityDetail/Index?noticeUID=CO1.NTC.3236852&amp;isFromPublicArea=True&amp;isModal=False</t>
  </si>
  <si>
    <t>2022-01990</t>
  </si>
  <si>
    <t>Prestación de servicios profesionales como contratista independiente, sin vínculo  laboral por su propia cuenta y riesgo, en el Proceso de Administración de Obra por Valorización "Subproceso  Ambiental y Social" delFondode Valorización   de Medellín</t>
  </si>
  <si>
    <t>CPS 131</t>
  </si>
  <si>
    <t>https://community.secop.gov.co/Public/Tendering/OpportunityDetail/Index?noticeUID=CO1.NTC.3236713&amp;isFromPublicArea=True&amp;isModal=False</t>
  </si>
  <si>
    <t>2022-01991</t>
  </si>
  <si>
    <t>Prestación de servicios profesionales especializados como contratista independiente,  sin  vínculo laboral por su propia cuenta y riesgo como Abogado en el Proceso de Gestión Jurídica "Subproceso de Trámites Legales"  del Fondo  de  Valorización de Medellín.</t>
  </si>
  <si>
    <t>CPS 132</t>
  </si>
  <si>
    <t>https://community.secop.gov.co/Public/Tendering/OpportunityDetail/Index?noticeUID=CO1.NTC.3237058&amp;isFromPublicArea=True&amp;isModal=False</t>
  </si>
  <si>
    <t>2022-01992</t>
  </si>
  <si>
    <t>DORA INES PAREJA</t>
  </si>
  <si>
    <t>Prestación de servicios personales como contratista independiente,  sin  vínculo laboral por su propia  cuenta  y riesgo como apoyo en el Subproceso de Gestión Predial del Fondo de Valorización de Medellín.</t>
  </si>
  <si>
    <t>CPS 133</t>
  </si>
  <si>
    <t>https://community.secop.gov.co/Public/Tendering/OpportunityDetail/Index?noticeUID=CO1.NTC.3236132&amp;isFromPublicArea=True&amp;isModal=False</t>
  </si>
  <si>
    <t>2022-01993</t>
  </si>
  <si>
    <t>JESSICA ALEXANDRA CASTRILLON</t>
  </si>
  <si>
    <t>Prestación de servicios profesionales como contratista independiente, sin vínculo laboral por su propia cuenta y riesgo en el proceso de administración de la contribución por valorización "subprocesos de cartera y facturación" del Fondo de Valorización de Medellín</t>
  </si>
  <si>
    <t>CPS 134</t>
  </si>
  <si>
    <t>https://community.secop.gov.co/Public/Tendering/OpportunityDetail/Index?noticeUID=CO1.NTC.3236441&amp;isFromPublicArea=True&amp;isModal=False</t>
  </si>
  <si>
    <t>2022-01994</t>
  </si>
  <si>
    <t>ELSY YAMILETH CHACON</t>
  </si>
  <si>
    <t>Prestación de servicios profesionales especializados como contratista independiente, sin vínculo laboral por su propia cuenta y riesgo en el proceso de Conceptualización, estructuración y diseño técnico de proyectos, y subproceso de planeación financiera y presupuestal del Fondo de Valorización de Medellín.</t>
  </si>
  <si>
    <t>CPS 135</t>
  </si>
  <si>
    <t>https://community.secop.gov.co/Public/Tendering/OpportunityDetail/Index?noticeUID=CO1.NTC.3236273&amp;isFromPublicArea=True&amp;isModal=False</t>
  </si>
  <si>
    <t>2022-01995</t>
  </si>
  <si>
    <t>Prestación de servicios profesionales especializados como contratista independiente, sin vínculo laboral por su propia cuenta y riesgo, como apoyo a la gestión de las actividades técnicas que se ejecutan durante los estudios de prefactibilidad de proyectos, que se desarrollan como parte del proceso de conceptualización y estructuración técnica de valorización, y demás actividades requeridas en el Fondo de Valorización de Medellín.</t>
  </si>
  <si>
    <t>CPS 136</t>
  </si>
  <si>
    <t>https://community.secop.gov.co/Public/Tendering/OpportunityDetail/Index?noticeUID=CO1.NTC.3238776&amp;isFromPublicArea=True&amp;isModal=False</t>
  </si>
  <si>
    <t>2022-01996</t>
  </si>
  <si>
    <t>LEIDY JOHANNA SALDARRIAGA MONSALVE</t>
  </si>
  <si>
    <t>CPS 137</t>
  </si>
  <si>
    <t>https://community.secop.gov.co/Public/Tendering/OpportunityDetail/Index?noticeUID=CO1.NTC.3236297&amp;isFromPublicArea=True&amp;isModal=False</t>
  </si>
  <si>
    <t>2022-01997</t>
  </si>
  <si>
    <t>PAULA ANDREA OTALVARO</t>
  </si>
  <si>
    <t>Prestación de servicios profesionales especializados como contratista independiente, sin vínculo laboral por su propia cuenta y riesgo en el proceso de Gestión Administrativa del Fondo de Valorización de Medellín.</t>
  </si>
  <si>
    <t>CPS 138</t>
  </si>
  <si>
    <t>https://community.secop.gov.co/Public/Tendering/ContractNoticePhases/View?PPI=CO1.PPI.20349654&amp;isFromPublicArea=True&amp;isModal=False</t>
  </si>
  <si>
    <t>2022-01999</t>
  </si>
  <si>
    <t xml:space="preserve">LINA MARCELA  MONSALVE MENESES </t>
  </si>
  <si>
    <t>Prestación de servicios personales como contratista independiente, sin vínculo laboral por su propia cuenta y riesgo como apoyo a la gestión en el proceso de Gestión administrativa y Gestión financiera del Fondo de Valorización de Medellín</t>
  </si>
  <si>
    <t>CPS 139</t>
  </si>
  <si>
    <t>https://community.secop.gov.co/Public/Tendering/OpportunityDetail/Index?noticeUID=CO1.NTC.3236911&amp;isFromPublicArea=True&amp;isModal=False</t>
  </si>
  <si>
    <t>2022-01998</t>
  </si>
  <si>
    <t>STEVEN CORTINA YARCE</t>
  </si>
  <si>
    <t>Prestación de servicios profesionales como contratista independiente, sin vínculo laboral por su propia cuenta y riesgo como profesional y apoyo en las actividades del proceso de Gestión Administrativa del Fondo de Valorización de Medellín</t>
  </si>
  <si>
    <t>CPS 140</t>
  </si>
  <si>
    <t>https://community.secop.gov.co/Public/Tendering/ContractNoticePhases/View?PPI=CO1.PPI.20350604&amp;isFromPublicArea=True&amp;isModal=False</t>
  </si>
  <si>
    <t>2022-02000</t>
  </si>
  <si>
    <t>ADRIANA NARANJO GUARDIA</t>
  </si>
  <si>
    <t>Prestación de servicios profesionales como contratista independiente, sin vínculo laboral por su propia cuenta y riesgo como profesional en el Proceso de Comunicaciones del Fondo de Valorización de Medellín</t>
  </si>
  <si>
    <t>CPS 141</t>
  </si>
  <si>
    <t>https://community.secop.gov.co/Public/Tendering/OpportunityDetail/Index?noticeUID=CO1.NTC.3237761&amp;isFromPublicArea=True&amp;isModal=False</t>
  </si>
  <si>
    <t>2022-02001</t>
  </si>
  <si>
    <t>SERGIO ANDRÉS BOLIVAR ROA</t>
  </si>
  <si>
    <t>Prestación de servicios profesionales como contratista independiente, sin vínculo laboral por su propia cuenta y riesgo como apoyo juridico a la Direccion General del Fondo de Valorización de Medellín</t>
  </si>
  <si>
    <t>CPS 142</t>
  </si>
  <si>
    <t>20.527.199 </t>
  </si>
  <si>
    <t>3 MESES Y 22 DIAS</t>
  </si>
  <si>
    <t>2022-02002</t>
  </si>
  <si>
    <t>FABIAN OCHOA PEÑA</t>
  </si>
  <si>
    <t>CPS 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</si>
</sst>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
    <numFmt numFmtId="165" formatCode="[$-F800]dddd\,\ mmmm\ dd\,\ yyyy"/>
    <numFmt numFmtId="166" formatCode="dd/mm/yy;@"/>
    <numFmt numFmtId="167" formatCode="_-* #,##0.00_-;\-* #,##0.00_-;_-* &quot;-&quot;??_-;_-@_-"/>
    <numFmt numFmtId="169" formatCode="_-&quot;$&quot;\ * #,##0.00_-;\-&quot;$&quot;\ * #,##0.00_-;_-&quot;$&quot;\ *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scheme val="minor"/>
    </font>
  </fonts>
  <fills count="10">
    <fill>
      <patternFill patternType="none"/>
    </fill>
    <fill>
      <patternFill patternType="gray125"/>
    </fill>
    <fill>
      <patternFill patternType="solid">
        <fgColor rgb="FFA5A5A5"/>
      </patternFill>
    </fill>
    <fill>
      <patternFill patternType="solid">
        <fgColor theme="6"/>
      </patternFill>
    </fill>
    <fill>
      <patternFill patternType="solid">
        <fgColor theme="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7">
    <xf numFmtId="0" fontId="0" fillId="0" borderId="0"/>
    <xf numFmtId="167" fontId="1" fillId="0" borderId="0" applyFont="0" applyFill="0" applyBorder="0" applyAlignment="0" applyProtection="0"/>
    <xf numFmtId="169" fontId="1" fillId="0" borderId="0" applyFont="0" applyFill="0" applyBorder="0" applyAlignment="0" applyProtection="0"/>
    <xf numFmtId="0" fontId="2" fillId="2" borderId="1" applyNumberFormat="0" applyAlignment="0" applyProtection="0"/>
    <xf numFmtId="0" fontId="3" fillId="3"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3">
    <xf numFmtId="0" fontId="0" fillId="0" borderId="0" xfId="0"/>
    <xf numFmtId="0" fontId="0" fillId="0" borderId="0" xfId="0" applyAlignment="1">
      <alignment horizontal="center"/>
    </xf>
    <xf numFmtId="1" fontId="0" fillId="0" borderId="0" xfId="0" applyNumberFormat="1"/>
    <xf numFmtId="0" fontId="2" fillId="2" borderId="1" xfId="3" applyAlignment="1">
      <alignment horizontal="center"/>
    </xf>
    <xf numFmtId="9" fontId="0" fillId="0" borderId="0" xfId="0" applyNumberFormat="1"/>
    <xf numFmtId="164" fontId="3" fillId="4" borderId="0" xfId="4" applyNumberFormat="1" applyFill="1"/>
    <xf numFmtId="165" fontId="0" fillId="0" borderId="0" xfId="0" applyNumberFormat="1"/>
    <xf numFmtId="165" fontId="3" fillId="4" borderId="0" xfId="0" applyNumberFormat="1" applyFont="1" applyFill="1"/>
    <xf numFmtId="0" fontId="0" fillId="0" borderId="0" xfId="0" applyAlignment="1">
      <alignment horizontal="center" vertical="center" wrapText="1"/>
    </xf>
    <xf numFmtId="1"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wrapText="1"/>
    </xf>
    <xf numFmtId="166" fontId="0" fillId="0" borderId="0" xfId="0" applyNumberFormat="1" applyAlignment="1">
      <alignment horizontal="center" vertical="center" wrapText="1"/>
    </xf>
    <xf numFmtId="1" fontId="0" fillId="0" borderId="0" xfId="1" applyNumberFormat="1" applyFont="1" applyAlignment="1">
      <alignment horizontal="center" vertical="center" wrapText="1"/>
    </xf>
    <xf numFmtId="166" fontId="0" fillId="5" borderId="0" xfId="0" applyNumberFormat="1" applyFill="1" applyAlignment="1">
      <alignment horizontal="center" vertical="center" wrapText="1"/>
    </xf>
    <xf numFmtId="166" fontId="0" fillId="0" borderId="0" xfId="0" applyNumberFormat="1" applyAlignment="1">
      <alignment horizontal="center" vertical="center"/>
    </xf>
    <xf numFmtId="166" fontId="4" fillId="0" borderId="0" xfId="5" applyNumberFormat="1" applyAlignment="1">
      <alignment horizontal="center" vertical="center" wrapText="1"/>
    </xf>
    <xf numFmtId="165" fontId="0" fillId="0" borderId="0" xfId="0" applyNumberFormat="1" applyAlignment="1">
      <alignment horizontal="center" vertical="center"/>
    </xf>
    <xf numFmtId="166" fontId="0" fillId="0" borderId="0" xfId="2" applyNumberFormat="1" applyFont="1" applyAlignment="1">
      <alignment horizontal="center" vertical="center" wrapText="1"/>
    </xf>
    <xf numFmtId="0" fontId="0" fillId="0" borderId="0" xfId="0" applyAlignment="1">
      <alignment horizontal="center" vertical="center"/>
    </xf>
    <xf numFmtId="166" fontId="0" fillId="0" borderId="0" xfId="2" applyNumberFormat="1" applyFont="1" applyAlignment="1">
      <alignment horizontal="center" vertical="center"/>
    </xf>
    <xf numFmtId="165" fontId="5" fillId="0" borderId="0" xfId="0" applyNumberFormat="1" applyFont="1" applyAlignment="1">
      <alignment horizontal="center" vertical="center" wrapText="1"/>
    </xf>
    <xf numFmtId="9" fontId="5" fillId="0" borderId="0" xfId="0" applyNumberFormat="1" applyFont="1" applyAlignment="1">
      <alignment horizontal="center" vertical="center" wrapText="1"/>
    </xf>
    <xf numFmtId="166" fontId="5" fillId="0" borderId="0" xfId="0" applyNumberFormat="1" applyFont="1" applyAlignment="1">
      <alignment horizontal="center" vertical="center" wrapText="1"/>
    </xf>
    <xf numFmtId="166" fontId="4" fillId="0" borderId="0" xfId="6" applyNumberFormat="1" applyAlignment="1">
      <alignment horizontal="center" vertical="center" wrapText="1"/>
    </xf>
    <xf numFmtId="166" fontId="0" fillId="6" borderId="0" xfId="0" applyNumberFormat="1" applyFill="1" applyAlignment="1">
      <alignment horizontal="center" vertical="center" wrapText="1"/>
    </xf>
    <xf numFmtId="165" fontId="0" fillId="4" borderId="0" xfId="0" applyNumberFormat="1" applyFill="1" applyAlignment="1">
      <alignment horizontal="center" vertical="center" wrapText="1"/>
    </xf>
    <xf numFmtId="166" fontId="0" fillId="4" borderId="0" xfId="0" applyNumberFormat="1" applyFill="1" applyAlignment="1">
      <alignment horizontal="center" vertical="center" wrapText="1"/>
    </xf>
    <xf numFmtId="166" fontId="0" fillId="7" borderId="0" xfId="0" applyNumberFormat="1" applyFill="1" applyAlignment="1">
      <alignment horizontal="center" vertical="center" wrapText="1"/>
    </xf>
    <xf numFmtId="1" fontId="0" fillId="0" borderId="0" xfId="1" applyNumberFormat="1" applyFont="1" applyFill="1" applyAlignment="1">
      <alignment horizontal="center" vertical="center" wrapText="1"/>
    </xf>
    <xf numFmtId="166" fontId="4" fillId="0" borderId="0" xfId="5" applyNumberFormat="1" applyFill="1" applyAlignment="1">
      <alignment horizontal="center" vertical="center" wrapText="1"/>
    </xf>
    <xf numFmtId="166" fontId="0" fillId="8" borderId="0" xfId="0" applyNumberFormat="1" applyFill="1" applyAlignment="1">
      <alignment horizontal="center" vertical="center" wrapText="1"/>
    </xf>
    <xf numFmtId="165" fontId="0" fillId="8" borderId="0" xfId="0" applyNumberFormat="1" applyFill="1" applyAlignment="1">
      <alignment horizontal="center" vertical="center" wrapText="1"/>
    </xf>
    <xf numFmtId="1" fontId="0" fillId="8" borderId="0" xfId="1" applyNumberFormat="1" applyFont="1" applyFill="1" applyAlignment="1">
      <alignment horizontal="center" vertical="center" wrapText="1"/>
    </xf>
    <xf numFmtId="164" fontId="0" fillId="8" borderId="0" xfId="0" applyNumberFormat="1" applyFill="1" applyAlignment="1">
      <alignment horizontal="center" vertical="center" wrapText="1"/>
    </xf>
    <xf numFmtId="1" fontId="0" fillId="8" borderId="0" xfId="0" applyNumberFormat="1" applyFill="1" applyAlignment="1">
      <alignment horizontal="center" vertical="center" wrapText="1"/>
    </xf>
    <xf numFmtId="166" fontId="0" fillId="8" borderId="0" xfId="0" applyNumberFormat="1" applyFill="1" applyAlignment="1">
      <alignment horizontal="center" vertical="center"/>
    </xf>
    <xf numFmtId="166" fontId="4" fillId="8" borderId="0" xfId="5" applyNumberFormat="1" applyFill="1" applyAlignment="1">
      <alignment horizontal="center" vertical="center" wrapText="1"/>
    </xf>
    <xf numFmtId="165" fontId="0" fillId="8" borderId="0" xfId="0" applyNumberFormat="1" applyFill="1" applyAlignment="1">
      <alignment horizontal="center" vertical="center"/>
    </xf>
    <xf numFmtId="0" fontId="0" fillId="8" borderId="0" xfId="0" applyFill="1"/>
    <xf numFmtId="165" fontId="0" fillId="9" borderId="0" xfId="0" applyNumberFormat="1" applyFill="1" applyAlignment="1">
      <alignment horizontal="center" vertical="center" wrapText="1"/>
    </xf>
    <xf numFmtId="164" fontId="0" fillId="0" borderId="0" xfId="0" applyNumberFormat="1"/>
  </cellXfs>
  <cellStyles count="7">
    <cellStyle name="Celda de comprobación" xfId="3" builtinId="23"/>
    <cellStyle name="Énfasis3" xfId="4" builtinId="37"/>
    <cellStyle name="Hipervínculo" xfId="5" builtinId="8"/>
    <cellStyle name="Hyperlink" xfId="6" xr:uid="{FC3CD6D9-9DE0-4E06-9473-BE827A9A050A}"/>
    <cellStyle name="Millares" xfId="1" builtinId="3"/>
    <cellStyle name="Moneda" xfId="2" builtinId="4"/>
    <cellStyle name="Normal" xfId="0" builtinId="0"/>
  </cellStyles>
  <dxfs count="43">
    <dxf>
      <numFmt numFmtId="166" formatCode="dd/mm/yy;@"/>
      <alignment horizontal="center" vertical="center" textRotation="0" wrapText="0" indent="0" justifyLastLine="0" shrinkToFit="0" readingOrder="0"/>
    </dxf>
    <dxf>
      <numFmt numFmtId="166" formatCode="dd/mm/yy;@"/>
      <alignment horizontal="center" vertical="center" textRotation="0" wrapText="1" indent="0" justifyLastLine="0" shrinkToFit="0" readingOrder="0"/>
    </dxf>
    <dxf>
      <numFmt numFmtId="165" formatCode="[$-F800]dddd\,\ mmmm\ dd\,\ yyyy"/>
      <alignment horizontal="center" vertical="center" textRotation="0" wrapText="0" indent="0" justifyLastLine="0" shrinkToFit="0" readingOrder="0"/>
    </dxf>
    <dxf>
      <numFmt numFmtId="165" formatCode="[$-F800]dddd\,\ mmmm\ dd\,\ yyyy"/>
      <alignment horizontal="center" vertical="center" textRotation="0" wrapText="0" indent="0" justifyLastLine="0" shrinkToFit="0" readingOrder="0"/>
    </dxf>
    <dxf>
      <numFmt numFmtId="165" formatCode="[$-F800]dddd\,\ mmmm\ dd\,\ yyyy"/>
      <alignment horizontal="center" vertical="center" textRotation="0" wrapText="0" indent="0" justifyLastLine="0" shrinkToFit="0" readingOrder="0"/>
    </dxf>
    <dxf>
      <numFmt numFmtId="166" formatCode="dd/mm/yy;@"/>
      <alignment horizontal="center" vertical="center" textRotation="0" wrapText="0" indent="0" justifyLastLine="0" shrinkToFit="0" readingOrder="0"/>
    </dxf>
    <dxf>
      <numFmt numFmtId="165" formatCode="[$-F800]dddd\,\ mmmm\ dd\,\ yyyy"/>
      <alignment horizontal="center" vertical="center" textRotation="0" wrapText="0" indent="0" justifyLastLine="0" shrinkToFit="0" readingOrder="0"/>
    </dxf>
    <dxf>
      <numFmt numFmtId="166" formatCode="dd/mm/yy;@"/>
      <alignment horizontal="center" vertical="center" textRotation="0" wrapText="0"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0"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0" indent="0" justifyLastLine="0" shrinkToFit="0" readingOrder="0"/>
    </dxf>
    <dxf>
      <numFmt numFmtId="166" formatCode="dd/mm/yy;@"/>
      <alignment horizontal="center" vertical="center" textRotation="0" wrapText="0"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0" indent="0" justifyLastLine="0" shrinkToFit="0" readingOrder="0"/>
    </dxf>
    <dxf>
      <numFmt numFmtId="166" formatCode="dd/mm/yy;@"/>
      <alignment horizontal="center" vertical="center" textRotation="0" wrapText="0" indent="0" justifyLastLine="0" shrinkToFit="0" readingOrder="0"/>
    </dxf>
    <dxf>
      <numFmt numFmtId="166" formatCode="dd/mm/yy;@"/>
      <alignment horizontal="center" vertical="center" textRotation="0" wrapText="0" indent="0" justifyLastLine="0" shrinkToFit="0" readingOrder="0"/>
    </dxf>
    <dxf>
      <numFmt numFmtId="166" formatCode="dd/mm/yy;@"/>
      <alignment horizontal="center" vertical="center" textRotation="0" wrapText="0" indent="0" justifyLastLine="0" shrinkToFit="0" readingOrder="0"/>
    </dxf>
    <dxf>
      <numFmt numFmtId="166" formatCode="dd/mm/yy;@"/>
      <alignment horizontal="center" vertical="center" textRotation="0" wrapText="1" indent="0" justifyLastLine="0" shrinkToFit="0" readingOrder="0"/>
    </dxf>
    <dxf>
      <numFmt numFmtId="165" formatCode="[$-F800]dddd\,\ mmmm\ dd\,\ yyyy"/>
      <alignment horizontal="center" vertical="center" textRotation="0" wrapText="1" indent="0" justifyLastLine="0" shrinkToFit="0" readingOrder="0"/>
    </dxf>
    <dxf>
      <numFmt numFmtId="1" formatCode="0"/>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5" formatCode="[$-F800]dddd\,\ mmmm\ dd\,\ yyyy"/>
      <alignment horizontal="center" vertical="center" textRotation="0" wrapText="1" indent="0" justifyLastLine="0" shrinkToFit="0" readingOrder="0"/>
    </dxf>
    <dxf>
      <numFmt numFmtId="164" formatCode="&quot;$&quot;\ #,##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 formatCode="0"/>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 formatCode="0"/>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5" formatCode="[$-F800]dddd\,\ mmmm\ dd\,\ yyyy"/>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1" indent="0" justifyLastLine="0" shrinkToFit="0" readingOrder="0"/>
    </dxf>
    <dxf>
      <numFmt numFmtId="166" formatCode="dd/mm/yy;@"/>
      <alignment horizontal="center"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3</xdr:col>
      <xdr:colOff>609600</xdr:colOff>
      <xdr:row>0</xdr:row>
      <xdr:rowOff>47625</xdr:rowOff>
    </xdr:from>
    <xdr:to>
      <xdr:col>3</xdr:col>
      <xdr:colOff>1152525</xdr:colOff>
      <xdr:row>0</xdr:row>
      <xdr:rowOff>161925</xdr:rowOff>
    </xdr:to>
    <xdr:sp macro="" textlink="">
      <xdr:nvSpPr>
        <xdr:cNvPr id="2" name="Flecha: hacia arriba 1">
          <a:hlinkClick xmlns:r="http://schemas.openxmlformats.org/officeDocument/2006/relationships" r:id="rId1"/>
          <a:extLst>
            <a:ext uri="{FF2B5EF4-FFF2-40B4-BE49-F238E27FC236}">
              <a16:creationId xmlns:a16="http://schemas.microsoft.com/office/drawing/2014/main" id="{1E6B12AD-6B5F-4D41-8A11-53A3A9EBF5A8}"/>
            </a:ext>
          </a:extLst>
        </xdr:cNvPr>
        <xdr:cNvSpPr/>
      </xdr:nvSpPr>
      <xdr:spPr>
        <a:xfrm>
          <a:off x="5229225" y="47625"/>
          <a:ext cx="542925" cy="114300"/>
        </a:xfrm>
        <a:prstGeom prst="up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D47515-89AD-4B7F-9C9F-209F9CCE7125}" name="Tabla2" displayName="Tabla2" ref="A2:AO183" totalsRowShown="0" headerRowDxfId="42" dataDxfId="41">
  <autoFilter ref="A2:AO183" xr:uid="{00000000-0009-0000-0100-000002000000}"/>
  <sortState xmlns:xlrd2="http://schemas.microsoft.com/office/spreadsheetml/2017/richdata2" ref="A3:AO167">
    <sortCondition ref="B2:B167"/>
  </sortState>
  <tableColumns count="41">
    <tableColumn id="1" xr3:uid="{AC176496-472A-4AD3-A7B1-00D2351FF1D3}" name="ENTIDAD CONTRATANTE " dataDxfId="40"/>
    <tableColumn id="2" xr3:uid="{9B9939A4-6AE8-4959-BECC-297850F9B447}" name="NÚMERO DE CONTRATO " dataDxfId="39"/>
    <tableColumn id="3" xr3:uid="{385E505F-58BE-4431-9AB3-306A1EA1578E}" name="FECHA DE CONTRATO " dataDxfId="38"/>
    <tableColumn id="4" xr3:uid="{37FB9CF2-A354-441B-8550-E36811D5157A}" name="NOMBRE DEL CONTRATISTA " dataDxfId="37"/>
    <tableColumn id="5" xr3:uid="{6C16D28F-E9B2-4942-AF69-3E8EB9FBF29A}" name="NIT/CC " dataDxfId="36"/>
    <tableColumn id="6" xr3:uid="{3C21E550-E959-49A7-876E-110E450E0CEC}" name="OBJETO DEL CONTRATO " dataDxfId="35"/>
    <tableColumn id="7" xr3:uid="{894E104D-D71A-44C1-8D2A-00AF92B611F4}" name="NÚMERO DE PROCESO (SECOPII)" dataDxfId="34"/>
    <tableColumn id="32" xr3:uid="{BB86FFAD-CC40-45C5-94FB-6D9B29A32DA6}" name="NOMBRE DEL CONTRATISTA CESIONARIO" dataDxfId="33"/>
    <tableColumn id="31" xr3:uid="{90DAF9B4-A25B-4D48-89E2-B4DDB7E2CF02}" name="NIT/CC" dataDxfId="32" dataCellStyle="Millares"/>
    <tableColumn id="30" xr3:uid="{5D177C9A-EBFC-4975-BE29-D4D060156415}" name="FECHA DE CESIÓN" dataDxfId="31"/>
    <tableColumn id="8" xr3:uid="{1DDD5CD9-BCBF-4D5D-ACBF-F82C9B8CBED4}" name="TIPO DE PROCESO" dataDxfId="30"/>
    <tableColumn id="9" xr3:uid="{A6514FBA-D5C3-4D93-9F6C-B72C4EF33F60}" name="TIPOLOGÍA DEL CONTRATO" dataDxfId="29"/>
    <tableColumn id="10" xr3:uid="{8614B8EB-F90A-4B89-82C1-7E84F9D7FB07}" name="ESTADO ACTUAL DEL CONTRATO " dataDxfId="28"/>
    <tableColumn id="11" xr3:uid="{28A3AF78-9B81-4976-97CF-CB434E02EE53}" name="PORCENTAJE DE AVANCE DEL PLAZO CONTRACTUAL" dataDxfId="27">
      <calculatedColumnFormula>+IF(Tabla2[[#This Row],[DÍAS PENDIENTES DE EJECUCIÓN]]&lt;=0,1,($Q$1-Tabla2[[#This Row],[FECHA ACTA DE INICIO]])/(Tabla2[[#This Row],[FECHA DE TERMINACIÓN  DEL CONTRATO ]]-Tabla2[[#This Row],[FECHA ACTA DE INICIO]]))</calculatedColumnFormula>
    </tableColumn>
    <tableColumn id="12" xr3:uid="{19614AD1-EACD-43B6-9178-E2BBCABFC100}" name="MONTO TOTAL DEL CONTRATO" dataDxfId="26"/>
    <tableColumn id="13" xr3:uid="{67280243-6BF3-4BF7-8243-A1CE634CF4CE}" name="FECHA ACTA DE INICIO" dataDxfId="25"/>
    <tableColumn id="14" xr3:uid="{BA28AAD1-3C6D-48D1-81FD-1985E3EAA42A}" name="TIEMPO DE  DURACIÓN DEL CONTRATO " dataDxfId="24"/>
    <tableColumn id="17" xr3:uid="{F4803B5F-FE7C-4927-B9CD-DDF757CC5F98}" name="DÍAS PENDIENTES DE EJECUCIÓN" dataDxfId="23">
      <calculatedColumnFormula>+IF(Tabla2[[#This Row],[ESTADO ACTUAL DEL CONTRATO ]]="LIQUIDADO","OK",Tabla2[[#This Row],[FECHA DE TERMINACIÓN  DEL CONTRATO ]]-$Q$1)</calculatedColumnFormula>
    </tableColumn>
    <tableColumn id="18" xr3:uid="{70DCE2B7-9BA0-4E45-B037-A0120387F0B8}" name="FECHA DE TERMINACIÓN  DEL CONTRATO " dataDxfId="22"/>
    <tableColumn id="39" xr3:uid="{9DD2738E-A212-447A-9E45-5C49129DA072}" name="FECHA TERMINACION ANTICIPADA" dataDxfId="21"/>
    <tableColumn id="19" xr3:uid="{C8F42B04-DC98-48BF-A303-78C6BA8424E4}" name="PRÓRROGAS " dataDxfId="20"/>
    <tableColumn id="20" xr3:uid="{197A80DD-EE89-4D79-A6BA-880C48BBF350}" name="OTROSÍ" dataDxfId="19"/>
    <tableColumn id="21" xr3:uid="{71844FF7-5AD7-49BA-BFFB-D4E96F121BE9}" name="ADICIONES " dataDxfId="18"/>
    <tableColumn id="22" xr3:uid="{A42DBE6D-0DFC-4125-987A-A83050261560}" name="ABOGADO GESTOR" dataDxfId="17"/>
    <tableColumn id="29" xr3:uid="{05DC9516-1750-4D3A-8ABA-29FCF4D235C5}" name="PROCESO" dataDxfId="16"/>
    <tableColumn id="16" xr3:uid="{231EE382-AAF5-4CDB-AE26-E6CFE7AE7C7D}" name="SUPERVISOR" dataDxfId="15"/>
    <tableColumn id="15" xr3:uid="{CE33953F-F8F3-4E3D-851A-C55BC2BDFF05}" name="APOYO A LA SUPERVISIÓN TECNICO" dataDxfId="14"/>
    <tableColumn id="37" xr3:uid="{74BD639E-C1E3-4E8D-8F39-B51AF76C4E36}" name="APOYO A LA SUPERVISIÓN ADMINISTRATIVO" dataDxfId="13"/>
    <tableColumn id="38" xr3:uid="{2D172A76-85D2-4DB8-8082-28409A738049}" name="APOYO A LA SUPERVISIÓN FINANCIERO" dataDxfId="12"/>
    <tableColumn id="35" xr3:uid="{191DEDC5-ADED-490E-B536-DBFD6C9B4C4D}" name="APOYO A LA SUPERVISIÓN CONTABLE" dataDxfId="11"/>
    <tableColumn id="34" xr3:uid="{D570816C-AE77-4BBB-8D72-8BC173BA0470}" name="APOYO A LA SUPERVISIÓN JURIDICO" dataDxfId="10"/>
    <tableColumn id="23" xr3:uid="{487BE587-1D06-40D0-A260-871D0ED9E9DF}" name="SECOP I" dataDxfId="9"/>
    <tableColumn id="24" xr3:uid="{A58840AD-3E44-4130-B420-D871BDF4CCB2}" name="SECOP II" dataDxfId="8" dataCellStyle="Hipervínculo"/>
    <tableColumn id="25" xr3:uid="{7CFDFC82-A3D3-4434-A879-02C444B45AC4}" name=" SECOP I" dataDxfId="7"/>
    <tableColumn id="26" xr3:uid="{EF2035D8-0077-4EDE-AD19-EB0BB2017694}" name="SECOP  II" dataDxfId="6"/>
    <tableColumn id="27" xr3:uid="{7249BCD4-43F5-45E0-AB66-0F3D43E00981}" name="FECHA DE LIQUIDACIÓN DEL CONTRATO " dataDxfId="5"/>
    <tableColumn id="42" xr3:uid="{99DA3D94-CC5A-4CB0-8995-D3C158F198BA}" name="OPORTUNIDAD PARA LIQUIDADAR BILATERALMENTE" dataDxfId="4">
      <calculatedColumnFormula>+Tabla2[[#This Row],[FECHA DE TERMINACIÓN  DEL CONTRATO ]]+120</calculatedColumnFormula>
    </tableColumn>
    <tableColumn id="41" xr3:uid="{5DC34636-6D22-47AE-8893-C46C4C169DAA}" name="OPORTUNIDAD PARA LIQUIDAR UNILATERALMENTE" dataDxfId="3">
      <calculatedColumnFormula>+Tabla2[[#This Row],[OPORTUNIDAD PARA LIQUIDADAR BILATERALMENTE]]+60</calculatedColumnFormula>
    </tableColumn>
    <tableColumn id="40" xr3:uid="{9964A954-5376-4B12-B38B-B1C3E9563C1C}" name="OPORTUNIDAD PARA LIQUIDAR JUDICIALMENTE" dataDxfId="2">
      <calculatedColumnFormula>+Tabla2[[#This Row],[OPORTUNIDAD PARA LIQUIDAR UNILATERALMENTE]]+720</calculatedColumnFormula>
    </tableColumn>
    <tableColumn id="28" xr3:uid="{4F51B9E1-1887-48AA-8BF1-C6BC4A70A255}" name="RAZONES POR EL INCUMPLIMIENTO DE LAS FECHAS PACTADAS " dataDxfId="1"/>
    <tableColumn id="33" xr3:uid="{A397EB9D-3AF3-4C76-AE02-F1F9704862AC}" name="Columna1" dataDxfId="0"/>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694654&amp;isFromPublicArea=True&amp;isModal=False" TargetMode="External"/><Relationship Id="rId21" Type="http://schemas.openxmlformats.org/officeDocument/2006/relationships/hyperlink" Target="https://community.secop.gov.co/Public/Tendering/ContractNoticePhases/View?PPI=CO1.PPI.16628016&amp;isFromPublicArea=True&amp;isModal=False" TargetMode="External"/><Relationship Id="rId42" Type="http://schemas.openxmlformats.org/officeDocument/2006/relationships/hyperlink" Target="https://community.secop.gov.co/Public/Tendering/ContractNoticePhases/View?PPI=CO1.PPI.16815528&amp;isFromPublicArea=True&amp;isModal=False" TargetMode="External"/><Relationship Id="rId47" Type="http://schemas.openxmlformats.org/officeDocument/2006/relationships/hyperlink" Target="https://community.secop.gov.co/Public/Tendering/ContractNoticePhases/View?PPI=CO1.PPI.17080918&amp;isFromPublicArea=True&amp;isModal=False" TargetMode="External"/><Relationship Id="rId63" Type="http://schemas.openxmlformats.org/officeDocument/2006/relationships/hyperlink" Target="https://community.secop.gov.co/Public/Tendering/ContractNoticePhases/View?PPI=CO1.PPI.17333016&amp;isFromPublicArea=True&amp;isModal=False" TargetMode="External"/><Relationship Id="rId68" Type="http://schemas.openxmlformats.org/officeDocument/2006/relationships/hyperlink" Target="https://www.contratos.gov.co/consultas/detalleProceso.do?numConstancia=21-12-11756178&amp;g-recaptcha-response=03AGdBq26SXxcVUeh6_7H3ieRR8eTi1d5f5Mh--4SLNBy2BYsAfWeexDnhNgGQMQo6n1jdp_3FxsoszvRJ_caInA7avqfwE5JfzF6YVRqhYSihkFXNtdU-4-LONWBHmm7XlxFt7LEkDddJMC2rcTU0IFeDzl180WsN-QROM_u9191tTw1eY-tz303hYBPkXKMu6P74X12srQxfoxPtZ2OVJle4tqy_qNTfsqORzickOv_L3iXFxKfHbBmNlxpgjQ1T8CN7mITm1D8AaPN7k1px-hr7Kl-jfjLA10xmvLuaeaZxNXMQQRnEJadWpjiUChp9PXVP2S9EbuZ_TmLO3wg6ZqmpVTZvWpOEESCbtJqhifK4amJE2K_i5_nxFFKZHDIYaOeeXMyq3IaHMGXF789OfZfWemRoc1W_3Gxk3BYfamt5jGg2zpBKyISeDvTm4H0agqjyzqBdYKvdoLcBMYiNbjs_7Hs9o_El6g" TargetMode="External"/><Relationship Id="rId84" Type="http://schemas.openxmlformats.org/officeDocument/2006/relationships/hyperlink" Target="https://community.secop.gov.co/Public/Tendering/OpportunityDetail/Index?noticeUID=CO1.NTC.2992214&amp;isFromPublicArea=True&amp;isModal=False" TargetMode="External"/><Relationship Id="rId89" Type="http://schemas.openxmlformats.org/officeDocument/2006/relationships/hyperlink" Target="https://community.secop.gov.co/Public/Tendering/OpportunityDetail/Index?noticeUID=CO1.NTC.3222332&amp;isFromPublicArea=True&amp;isModal=False" TargetMode="External"/><Relationship Id="rId16" Type="http://schemas.openxmlformats.org/officeDocument/2006/relationships/hyperlink" Target="https://community.secop.gov.co/Public/Tendering/ContractNoticePhases/View?PPI=CO1.PPI.16629237&amp;isFromPublicArea=True&amp;isModal=False" TargetMode="External"/><Relationship Id="rId107" Type="http://schemas.openxmlformats.org/officeDocument/2006/relationships/drawing" Target="../drawings/drawing1.xml"/><Relationship Id="rId11" Type="http://schemas.openxmlformats.org/officeDocument/2006/relationships/hyperlink" Target="https://community.secop.gov.co/Public/Tendering/ContractNoticePhases/View?PPI=CO1.PPI.16540088&amp;isFromPublicArea=True&amp;isModal=False" TargetMode="External"/><Relationship Id="rId32" Type="http://schemas.openxmlformats.org/officeDocument/2006/relationships/hyperlink" Target="https://community.secop.gov.co/Public/Tendering/ContractNoticePhases/View?PPI=CO1.PPI.16767308&amp;isFromPublicArea=True&amp;isModal=False" TargetMode="External"/><Relationship Id="rId37" Type="http://schemas.openxmlformats.org/officeDocument/2006/relationships/hyperlink" Target="https://community.secop.gov.co/Public/Tendering/ContractNoticePhases/View?PPI=CO1.PPI.16771911&amp;isFromPublicArea=True&amp;isModal=False" TargetMode="External"/><Relationship Id="rId53" Type="http://schemas.openxmlformats.org/officeDocument/2006/relationships/hyperlink" Target="https://community.secop.gov.co/Public/Tendering/ContractNoticePhases/View?PPI=CO1.PPI.17148216&amp;isFromPublicArea=True&amp;isModal=False" TargetMode="External"/><Relationship Id="rId58" Type="http://schemas.openxmlformats.org/officeDocument/2006/relationships/hyperlink" Target="https://community.secop.gov.co/Public/Tendering/ContractNoticePhases/View?PPI=CO1.PPI.17335026&amp;isFromPublicArea=True&amp;isModal=False" TargetMode="External"/><Relationship Id="rId74" Type="http://schemas.openxmlformats.org/officeDocument/2006/relationships/hyperlink" Target="https://www.contratos.gov.co/consultas/detalleProceso.do?numConstancia=21-9-471243&amp;g-recaptcha-response=03AGdBq241MlpmtpiWRt_XugO2QxoAJ2C-lMfo8yHPf_1MXwAtxHJAwfoFMsgQxzM3h8HhZ_hkQufg1htiKEcabOLOQyjTtQWECxBcTN68Ucv2db-WE7cRPEInKdVFufHGqSsAbNKJnEqu_jEjgJZtC07-ANaY93OUoxLqiu4xAbai_h87dOSeHzuBf7ORFLFBlcK9z0v5QF_gMcii0wHFq17wWLg8mROCzrWBv0mq2idh2vYygz2IwpDmTIqd2N9H6Vp2hu6-h-dRLQG3QI3KuKe8Olf-vzQrgv7_qtriWMJ5_gMC6LheTobez121P9qkCyyCLW5OYsoomU-W6WDb4uDEbmh85B1C0SWKe5PVLidiwnTGohaV4w3mFmBc6FF3LWKdYPhyZTvO1tyM1U5PXWY3o6iRaDZAqH8MCqVgsd8osIqbzHlaLcS8UEWgMwCXYeVK8Qh7l3XglEg3kf48GQvf0I4W55yN-g" TargetMode="External"/><Relationship Id="rId79" Type="http://schemas.openxmlformats.org/officeDocument/2006/relationships/hyperlink" Target="https://colombiacompra.coupahost.com/" TargetMode="External"/><Relationship Id="rId102" Type="http://schemas.openxmlformats.org/officeDocument/2006/relationships/hyperlink" Target="https://community.secop.gov.co/Public/Tendering/ContractNoticePhases/View?PPI=CO1.PPI.20349654&amp;isFromPublicArea=True&amp;isModal=False" TargetMode="External"/><Relationship Id="rId5" Type="http://schemas.openxmlformats.org/officeDocument/2006/relationships/hyperlink" Target="https://community.secop.gov.co/Public/Tendering/ContractNoticePhases/View?PPI=CO1.PPI.16541511&amp;isFromPublicArea=True&amp;isModal=False" TargetMode="External"/><Relationship Id="rId90" Type="http://schemas.openxmlformats.org/officeDocument/2006/relationships/hyperlink" Target="https://community.secop.gov.co/Public/Tendering/ContractNoticePhases/View?PPI=CO1.PPI.20316398&amp;isFromPublicArea=True&amp;isModal=False" TargetMode="External"/><Relationship Id="rId95" Type="http://schemas.openxmlformats.org/officeDocument/2006/relationships/hyperlink" Target="https://community.secop.gov.co/Public/Tendering/OpportunityDetail/Index?noticeUID=CO1.NTC.3236713&amp;isFromPublicArea=True&amp;isModal=False" TargetMode="External"/><Relationship Id="rId22" Type="http://schemas.openxmlformats.org/officeDocument/2006/relationships/hyperlink" Target="https://community.secop.gov.co/Public/Tendering/ContractNoticePhases/View?PPI=CO1.PPI.16645854&amp;isFromPublicArea=True&amp;isModal=False" TargetMode="External"/><Relationship Id="rId27" Type="http://schemas.openxmlformats.org/officeDocument/2006/relationships/hyperlink" Target="https://community.secop.gov.co/Public/Tendering/ContractNoticePhases/View?PPI=CO1.PPI.16694451&amp;isFromPublicArea=True&amp;isModal=False" TargetMode="External"/><Relationship Id="rId43" Type="http://schemas.openxmlformats.org/officeDocument/2006/relationships/hyperlink" Target="https://community.secop.gov.co/Public/Tendering/ContractNoticePhases/View?PPI=CO1.PPI.16938159&amp;isFromPublicArea=True&amp;isModal=False" TargetMode="External"/><Relationship Id="rId48" Type="http://schemas.openxmlformats.org/officeDocument/2006/relationships/hyperlink" Target="https://community.secop.gov.co/Public/Tendering/ContractNoticePhases/View?PPI=CO1.PPI.17084359&amp;isFromPublicArea=True&amp;isModal=False" TargetMode="External"/><Relationship Id="rId64" Type="http://schemas.openxmlformats.org/officeDocument/2006/relationships/hyperlink" Target="https://community.secop.gov.co/Public/Tendering/ContractNoticePhases/View?PPI=CO1.PPI.17146265&amp;isFromPublicArea=True&amp;isModal=False" TargetMode="External"/><Relationship Id="rId69" Type="http://schemas.openxmlformats.org/officeDocument/2006/relationships/hyperlink" Target="https://www.contratos.gov.co/consultas/detalleProceso.do?numConstancia=21-11-11785236&amp;g-recaptcha-response=03AGdBq24ZDYRWYg6wxnc6KFN_AKN8gc1L7GCXOWJBi3g66SQKfqDz7bxjkgLFhN1GhlzmK6iqNz_s8VQwLNxqATgDNwKfkMQm0THL4AM87bGkRSqtv6cR6AaIqgTAUqPf0BDunOJ4lTCou_fpnDoi7Aa3hy2cGorei5M5hnVzHtLMp-QdfNDZueClBvjPT2faaZd0TnhYnaKEMndNp5vWlSXpmDLUJbQ_b2JPPHhjZ7PEAO65JLryKUAPFEvLZBVuL_royzEbeI3yNOsDa_EjTqu9TrT-c005OIfMjMBdo-qZ42q7W5RphymsxTU5KdoliKAE2zHgzuXEQTuRtpINu89jwvPNiV-U5IsvdqiSy3p5vjBhj30apvb0y4QF29YxSaTP6wv_t9Fe2hwl8UAjyNAUmrQt_qZu-uTWUX9wsUe2XxZNi1RzmAhGtaSLKtS4_JHiiPH_GxlkSZJPIRNBEeULoagBMRAwmJXksGica7j_D34SGMByTqk" TargetMode="External"/><Relationship Id="rId80" Type="http://schemas.openxmlformats.org/officeDocument/2006/relationships/hyperlink" Target="https://colombiacompra.coupahost.com/order_headers/88221" TargetMode="External"/><Relationship Id="rId85" Type="http://schemas.openxmlformats.org/officeDocument/2006/relationships/hyperlink" Target="javascript:void(0);" TargetMode="External"/><Relationship Id="rId12" Type="http://schemas.openxmlformats.org/officeDocument/2006/relationships/hyperlink" Target="https://community.secop.gov.co/Public/Tendering/ContractNoticePhases/View?PPI=CO1.PPI.16569082&amp;isFromPublicArea=True&amp;isModal=False" TargetMode="External"/><Relationship Id="rId17" Type="http://schemas.openxmlformats.org/officeDocument/2006/relationships/hyperlink" Target="https://community.secop.gov.co/Public/Tendering/ContractNoticePhases/View?PPI=CO1.PPI.16627359&amp;isFromPublicArea=True&amp;isModal=False" TargetMode="External"/><Relationship Id="rId33" Type="http://schemas.openxmlformats.org/officeDocument/2006/relationships/hyperlink" Target="https://community.secop.gov.co/Public/Tendering/ContractNoticePhases/View?PPI=CO1.PPI.16793502&amp;isFromPublicArea=True&amp;isModal=False" TargetMode="External"/><Relationship Id="rId38" Type="http://schemas.openxmlformats.org/officeDocument/2006/relationships/hyperlink" Target="https://community.secop.gov.co/Public/Tendering/ContractNoticePhases/View?PPI=CO1.PPI.16771950&amp;isFromPublicArea=True&amp;isModal=False" TargetMode="External"/><Relationship Id="rId59" Type="http://schemas.openxmlformats.org/officeDocument/2006/relationships/hyperlink" Target="https://community.secop.gov.co/Public/Tendering/ContractNoticePhases/View?PPI=CO1.PPI.17146597&amp;isFromPublicArea=True&amp;isModal=False" TargetMode="External"/><Relationship Id="rId103" Type="http://schemas.openxmlformats.org/officeDocument/2006/relationships/hyperlink" Target="https://community.secop.gov.co/Public/Tendering/OpportunityDetail/Index?noticeUID=CO1.NTC.3236911&amp;isFromPublicArea=True&amp;isModal=False" TargetMode="External"/><Relationship Id="rId108" Type="http://schemas.openxmlformats.org/officeDocument/2006/relationships/table" Target="../tables/table1.xml"/><Relationship Id="rId20" Type="http://schemas.openxmlformats.org/officeDocument/2006/relationships/hyperlink" Target="https://community.secop.gov.co/Public/Tendering/ContractNoticePhases/View?PPI=CO1.PPI.16628085&amp;isFromPublicArea=True&amp;isModal=False" TargetMode="External"/><Relationship Id="rId41" Type="http://schemas.openxmlformats.org/officeDocument/2006/relationships/hyperlink" Target="https://community.secop.gov.co/Public/Tendering/ContractNoticePhases/View?PPI=CO1.PPI.16767506&amp;isFromPublicArea=True&amp;isModal=False" TargetMode="External"/><Relationship Id="rId54" Type="http://schemas.openxmlformats.org/officeDocument/2006/relationships/hyperlink" Target="https://community.secop.gov.co/Public/Tendering/ContractNoticePhases/View?PPI=CO1.PPI.17147458&amp;isFromPublicArea=True&amp;isModal=False" TargetMode="External"/><Relationship Id="rId62" Type="http://schemas.openxmlformats.org/officeDocument/2006/relationships/hyperlink" Target="https://community.secop.gov.co/Public/Tendering/ContractNoticePhases/View?PPI=CO1.PPI.17332523&amp;isFromPublicArea=True&amp;isModal=False" TargetMode="External"/><Relationship Id="rId70" Type="http://schemas.openxmlformats.org/officeDocument/2006/relationships/hyperlink" Target="https://www.contratos.gov.co/consultas/detalleProceso.do?numConstancia=21-13-12060074&amp;g-recaptcha-response=03AGdBq26QzQSIuNnjjl-OS28i85X0A7gXyW8ySOyJTRJu8Mp6aZhvXWhLpE-zkCO_WFahljXN68-5i-EYKaD9F9cI4zRParVN6COEFt0eCv2S9myoN0sfyCOlS58vTMponeY-k9dLK4GyegTS4e4ig9NPlsUObhDcq61VsJ35zbbBonMpeBnh3DMkR1LUlfS0waNHcQ-VzIHyTTNjFExXQ_vjdI_jLifNiY7IhhXDQl_XGLuok1XXXzAsVMu6BQNDpkIyPWEwgGdyNh7mpip8bxLdB9nD-B7Oi1TKBfXSRctYrtVQI-MCbcsxX5YfDOSiVfuDKmY8GwAOxsP1kxHKCrBT58U_Uaj1OcTNyiYt_VJFq4yicZcs25t1n3tkXPqdidrfdTM1ijrTUNYvKcePFyF9eaBO2tO3ItVIDqwXWYDzze2qBalOpzy969mogyr4HV1vsxQslVwDWXZ2AKfSIFlkPAqMMhdIGDtomZ9RE6a2kDcOnIGpefY" TargetMode="External"/><Relationship Id="rId75" Type="http://schemas.openxmlformats.org/officeDocument/2006/relationships/hyperlink" Target="https://www.secop.gov.co/CO1ContractsManagement/Tendering/ProcurementContractEdit/View?docUniqueIdentifier=CO1.PCCNTR.3051175&amp;prevCtxUrl=https%3a%2f%2fwww.secop.gov.co%2fCO1ContractsManagement%2fTendering%2fProcurementContractManagement%2fIndex&amp;prevCtxLbl=Contratos+" TargetMode="External"/><Relationship Id="rId83" Type="http://schemas.openxmlformats.org/officeDocument/2006/relationships/hyperlink" Target="https://community.secop.gov.co/Public/Tendering/ContractNoticePhases/View?PPI=CO1.PPI.18430288&amp;isFromPublicArea=True&amp;isModal=False" TargetMode="External"/><Relationship Id="rId88" Type="http://schemas.openxmlformats.org/officeDocument/2006/relationships/hyperlink" Target="javascript:void(0);" TargetMode="External"/><Relationship Id="rId91" Type="http://schemas.openxmlformats.org/officeDocument/2006/relationships/hyperlink" Target="https://community.secop.gov.co/Public/Tendering/ContractNoticePhases/View?PPI=CO1.PPI.20291194&amp;isFromPublicArea=True&amp;isModal=False" TargetMode="External"/><Relationship Id="rId96" Type="http://schemas.openxmlformats.org/officeDocument/2006/relationships/hyperlink" Target="https://community.secop.gov.co/Public/Tendering/OpportunityDetail/Index?noticeUID=CO1.NTC.3237058&amp;isFromPublicArea=True&amp;isModal=False" TargetMode="External"/><Relationship Id="rId1" Type="http://schemas.openxmlformats.org/officeDocument/2006/relationships/hyperlink" Target="https://community.secop.gov.co/Public/Tendering/ContractNoticePhases/View?PPI=CO1.PPI.16540091&amp;isFromPublicArea=True&amp;isModal=False" TargetMode="External"/><Relationship Id="rId6" Type="http://schemas.openxmlformats.org/officeDocument/2006/relationships/hyperlink" Target="https://community.secop.gov.co/Public/Tendering/ContractNoticePhases/View?PPI=CO1.PPI.16542006&amp;isFromPublicArea=True&amp;isModal=False" TargetMode="External"/><Relationship Id="rId15" Type="http://schemas.openxmlformats.org/officeDocument/2006/relationships/hyperlink" Target="https://community.secop.gov.co/Public/Tendering/ContractNoticePhases/View?PPI=CO1.PPI.16626370&amp;isFromPublicArea=True&amp;isModal=False" TargetMode="External"/><Relationship Id="rId23" Type="http://schemas.openxmlformats.org/officeDocument/2006/relationships/hyperlink" Target="https://community.secop.gov.co/Public/Tendering/ContractNoticePhases/View?PPI=CO1.PPI.16628715&amp;isFromPublicArea=True&amp;isModal=False" TargetMode="External"/><Relationship Id="rId28" Type="http://schemas.openxmlformats.org/officeDocument/2006/relationships/hyperlink" Target="https://community.secop.gov.co/Public/Tendering/ContractNoticePhases/View?PPI=CO1.PPI.16719328&amp;isFromPublicArea=True&amp;isModal=False" TargetMode="External"/><Relationship Id="rId36" Type="http://schemas.openxmlformats.org/officeDocument/2006/relationships/hyperlink" Target="https://community.secop.gov.co/Public/Tendering/ContractNoticePhases/View?PPI=CO1.PPI.16771937&amp;isFromPublicArea=True&amp;isModal=False" TargetMode="External"/><Relationship Id="rId49" Type="http://schemas.openxmlformats.org/officeDocument/2006/relationships/hyperlink" Target="https://community.secop.gov.co/Public/Tendering/ContractNoticePhases/View?PPI=CO1.PPI.17083782&amp;isFromPublicArea=True&amp;isModal=False" TargetMode="External"/><Relationship Id="rId57" Type="http://schemas.openxmlformats.org/officeDocument/2006/relationships/hyperlink" Target="https://community.secop.gov.co/Public/Tendering/ContractNoticePhases/View?PPI=CO1.PPI.17335748&amp;isFromPublicArea=True&amp;isModal=False" TargetMode="External"/><Relationship Id="rId106" Type="http://schemas.openxmlformats.org/officeDocument/2006/relationships/printerSettings" Target="../printerSettings/printerSettings1.bin"/><Relationship Id="rId10" Type="http://schemas.openxmlformats.org/officeDocument/2006/relationships/hyperlink" Target="https://community.secop.gov.co/Public/Tendering/ContractNoticePhases/View?PPI=CO1.PPI.16540097&amp;isFromPublicArea=True&amp;isModal=False" TargetMode="External"/><Relationship Id="rId31" Type="http://schemas.openxmlformats.org/officeDocument/2006/relationships/hyperlink" Target="https://community.secop.gov.co/Public/Tendering/ContractNoticePhases/View?PPI=CO1.PPI.16767306&amp;isFromPublicArea=True&amp;isModal=False" TargetMode="External"/><Relationship Id="rId44" Type="http://schemas.openxmlformats.org/officeDocument/2006/relationships/hyperlink" Target="https://community.secop.gov.co/Public/Tendering/ContractNoticePhases/View?PPI=CO1.PPI.17080950&amp;isFromPublicArea=True&amp;isModal=False" TargetMode="External"/><Relationship Id="rId52" Type="http://schemas.openxmlformats.org/officeDocument/2006/relationships/hyperlink" Target="https://community.secop.gov.co/Public/Tendering/ContractNoticePhases/View?PPI=CO1.PPI.17080527&amp;isFromPublicArea=True&amp;isModal=False" TargetMode="External"/><Relationship Id="rId60" Type="http://schemas.openxmlformats.org/officeDocument/2006/relationships/hyperlink" Target="https://community.secop.gov.co/Public/Tendering/ContractNoticePhases/View?PPI=CO1.PPI.17290350&amp;isFromPublicArea=True&amp;isModal=False" TargetMode="External"/><Relationship Id="rId65" Type="http://schemas.openxmlformats.org/officeDocument/2006/relationships/hyperlink" Target="https://community.secop.gov.co/Public/Tendering/ContractNoticePhases/View?PPI=CO1.PPI.17340778&amp;isFromPublicArea=True&amp;isModal=False" TargetMode="External"/><Relationship Id="rId73" Type="http://schemas.openxmlformats.org/officeDocument/2006/relationships/hyperlink" Target="https://www.contratos.gov.co/consultas/detalleProceso.do?numConstancia=21-12-11930410&amp;g-recaptcha-response=03AGdBq24xUs3EvGbR1q-AMvUSK3zGbjJFXLJy3WUyo5erNqQ2rc57keQLv1OCTVMLcPrgHwJU6CkQLkEiERwOWpUXKG_sdY8bkMfD6kgeHDDHL_1d-FhMdF7e7NfDIA6BNmXc03A0rJbCBqSJAshINdz52gKDh6iVfganyA4tPTCwj7-NlstsvMwpSFZAu2FPTh5tkcA7LlN6YEbzK2LWm7TuFOIZdvGOl9srE7JTBV-lkPpUVgd2mMQzv5HRsgZmIsXE846r0qTyrXAYSawnHzdanxrKzhNrsvwzqsmI5Erz38BsWjBLpdqWQfR7Ha1TDimJsJCaoNbkYANVn1t7zi8GkjYmc_tbOrNKqgrRnlS-Vps9Sy0SXsdGqdeaQg26C7dLl14ryvykDGT6up-ROGi1cq20P_xk_-unW_Z2aKXJCUd5N9_2bwGa4ZTe8lffa2xKDSVs1JddEG9lj_14p-ac93XMb5lSdw" TargetMode="External"/><Relationship Id="rId78" Type="http://schemas.openxmlformats.org/officeDocument/2006/relationships/hyperlink" Target="https://www.contratos.gov.co/consultas/detalleProceso.do?numConstancia=20-21-20974&amp;g-recaptcha-response=03AGdBq24KO1rtDEqDvYuLQXrOrt-eMmbhsiZIjvyw70ZOfOTxY7aA7odIW4nz2uhd_LJdsXBfCSsEmbcTP1jptg3N-qDSW457YObz_Znuu2ATNjlr65yl1x91VojnqgVueQF1v4kKSxLBpT74gbPjcF3SPTUXcR2T8crokL5BRvfl_EC7F5GAAGukMAsiA_LKKw5rVBGHtCcaY66lYiRo-yvWk2vSvfT5P98F1T1owmDdR7zzOhRdthZFC0phjZelt_uFfITFxIrSeUmHFDNcZ0LYqTRxfzB8Mh87AtH2CIck8AQtWoIFSsp2fmYWMmoznM6knjsL6iqU-Zb79gNhXiDV9xZtOeh7B56bXP4HOYgOyvYJHSJwLqCtgPRxHs1jj-HePnA9ouv8LDEcqREzfv1CoKprO8jwgNeKYoslJmIu36fWchbYCXUbD1kqsc3hyd0OT_AFCXC6IUPTkd9V8f6f8fJb_y_81g" TargetMode="External"/><Relationship Id="rId81" Type="http://schemas.openxmlformats.org/officeDocument/2006/relationships/hyperlink" Target="https://community.secop.gov.co/Public/Tendering/OpportunityDetail/Index?noticeUID=CO1.NTC.2863916&amp;isFromPublicArea=True&amp;isModal=False" TargetMode="External"/><Relationship Id="rId86" Type="http://schemas.openxmlformats.org/officeDocument/2006/relationships/hyperlink" Target="https://www.contratos.gov.co/consultas/detalleProceso.do?numConstancia=21-12-11987084&amp;g-recaptcha-response=03ANYolqvcM2N0lXzhmJTs_6y7D3DcR4IMvyG4iubM1ZEsYvJUaMLPSAQamlL8OK0gIWboOmeX1hn7ZX19S8aF7Dl9PeeMYexpk5RuyQwwfm3zXZZGqjTeI-vea0gqFEXBl3MuRn4ZuWAq-2JGy5kXmYNSJShZ_UJzf4gDgYUWjfQclDfin5q_V08rpY5_Lh2mV7-RrZ2FGdPYgDfsCD3PssZJsEDq4zWbagMqYFP8HxZNCsMg3pBs0dnbHnxiSw9V3DznnBj89C6Gu2epa_Gv2gMme8Snv5-8lF5YBRVQsn_DlttEngC4MSW1PTmmc5yCiQy713Xl3-DckTlTaNqpj5zq6nLNQGdlymSGN_g8rKEi6LeYl1aW0KKSPno6zpvZvBoVsB4tqHHFYEogDHieJDDghIz58jYGkMHCwrff6DkKfEnmYq2p_6LAszz9wMMytnj3XeA5OBwLvCag3I60WvzbY-VzeXMQsg" TargetMode="External"/><Relationship Id="rId94" Type="http://schemas.openxmlformats.org/officeDocument/2006/relationships/hyperlink" Target="https://community.secop.gov.co/Public/Tendering/OpportunityDetail/Index?noticeUID=CO1.NTC.3236852&amp;isFromPublicArea=True&amp;isModal=False" TargetMode="External"/><Relationship Id="rId99" Type="http://schemas.openxmlformats.org/officeDocument/2006/relationships/hyperlink" Target="https://community.secop.gov.co/Public/Tendering/OpportunityDetail/Index?noticeUID=CO1.NTC.3236273&amp;isFromPublicArea=True&amp;isModal=False" TargetMode="External"/><Relationship Id="rId101" Type="http://schemas.openxmlformats.org/officeDocument/2006/relationships/hyperlink" Target="https://community.secop.gov.co/Public/Tendering/OpportunityDetail/Index?noticeUID=CO1.NTC.3236297&amp;isFromPublicArea=True&amp;isModal=False" TargetMode="External"/><Relationship Id="rId4" Type="http://schemas.openxmlformats.org/officeDocument/2006/relationships/hyperlink" Target="https://community.secop.gov.co/Public/Tendering/ContractNoticePhases/View?PPI=CO1.PPI.16542029&amp;isFromPublicArea=True&amp;isModal=False" TargetMode="External"/><Relationship Id="rId9" Type="http://schemas.openxmlformats.org/officeDocument/2006/relationships/hyperlink" Target="https://community.secop.gov.co/Public/Tendering/ContractNoticePhases/View?PPI=CO1.PPI.16542040&amp;isFromPublicArea=True&amp;isModal=False" TargetMode="External"/><Relationship Id="rId13" Type="http://schemas.openxmlformats.org/officeDocument/2006/relationships/hyperlink" Target="https://community.secop.gov.co/Public/Tendering/ContractNoticePhases/View?PPI=CO1.PPI.16569817&amp;isFromPublicArea=True&amp;isModal=False" TargetMode="External"/><Relationship Id="rId18" Type="http://schemas.openxmlformats.org/officeDocument/2006/relationships/hyperlink" Target="https://community.secop.gov.co/Public/Tendering/ContractNoticePhases/View?PPI=CO1.PPI.16629281&amp;isFromPublicArea=True&amp;isModal=False" TargetMode="External"/><Relationship Id="rId39" Type="http://schemas.openxmlformats.org/officeDocument/2006/relationships/hyperlink" Target="https://community.secop.gov.co/Public/Tendering/ContractNoticePhases/View?PPI=CO1.PPI.16771975&amp;isFromPublicArea=True&amp;isModal=False" TargetMode="External"/><Relationship Id="rId34" Type="http://schemas.openxmlformats.org/officeDocument/2006/relationships/hyperlink" Target="https://community.secop.gov.co/Public/Tendering/ContractNoticePhases/View?PPI=CO1.PPI.16767312&amp;isFromPublicArea=True&amp;isModal=False" TargetMode="External"/><Relationship Id="rId50" Type="http://schemas.openxmlformats.org/officeDocument/2006/relationships/hyperlink" Target="https://community.secop.gov.co/Public/Tendering/ContractNoticePhases/View?PPI=CO1.PPI.17080991&amp;isFromPublicArea=True&amp;isModal=False" TargetMode="External"/><Relationship Id="rId55" Type="http://schemas.openxmlformats.org/officeDocument/2006/relationships/hyperlink" Target="https://community.secop.gov.co/Public/Tendering/ContractNoticePhases/View?PPI=CO1.PPI.17148344&amp;isFromPublicArea=True&amp;isModal=False" TargetMode="External"/><Relationship Id="rId76" Type="http://schemas.openxmlformats.org/officeDocument/2006/relationships/hyperlink" Target="https://www.contratos.gov.co/consultas/detalleProceso.do?numConstancia=20-15-11470161&amp;g-recaptcha-response=03AGdBq25fAgHaiMD5l5eC8Z9EVFA-W-xJRy41GhpzR6XyJjmxibOkj4UyIogU5jlQj5vRBHvaj_Q1FhIYByyNfcTukrGsTs8ax3f50QReeYRmPbSisCnio3FdwWSTktUYop5YLOIIPHRtj3tLqW2su6wHuJDkdJhO-8EABYyObWGYaaMv4ugwXwdHpErQgEtlYoMiB1LG3kzSMaRvwBqTWjRtjmtbFQu5pcWeZFmP0yolNrZQCtq0My1is4OI_YuptTrXKjuDgx8QyEqQzrIWkX-faxWSR7M3cUSAaoyN0j6SyEdT4af0glOaX57QCK1AxRQRuvz2x7NdYi5-iKRtzo55pAPOHWoDT7WYhnKtthnch4XmA5Hi-i5sxgE_4fcOFJI6mQe0BIgci8oTZcg8HQBebMbbEs2ZZGDYGhetNed126bx0HbZZfIYjvKUfQr9ndLiFIlalhZC2mg9vUF5l5eyv-wWerVT8Q" TargetMode="External"/><Relationship Id="rId97" Type="http://schemas.openxmlformats.org/officeDocument/2006/relationships/hyperlink" Target="https://community.secop.gov.co/Public/Tendering/OpportunityDetail/Index?noticeUID=CO1.NTC.3236132&amp;isFromPublicArea=True&amp;isModal=False" TargetMode="External"/><Relationship Id="rId104" Type="http://schemas.openxmlformats.org/officeDocument/2006/relationships/hyperlink" Target="https://community.secop.gov.co/Public/Tendering/ContractNoticePhases/View?PPI=CO1.PPI.20350604&amp;isFromPublicArea=True&amp;isModal=False" TargetMode="External"/><Relationship Id="rId7" Type="http://schemas.openxmlformats.org/officeDocument/2006/relationships/hyperlink" Target="https://community.secop.gov.co/Public/Tendering/ContractNoticePhases/View?PPI=CO1.PPI.16542019&amp;isFromPublicArea=True&amp;isModal=False" TargetMode="External"/><Relationship Id="rId71" Type="http://schemas.openxmlformats.org/officeDocument/2006/relationships/hyperlink" Target="https://www.secop.gov.co/CO1ContractsManagement/Tendering/ProcurementContractEdit/View?docUniqueIdentifier=CO1.PCCNTR.2997707&amp;prevCtxUrl=https%3a%2f%2fwww.secop.gov.co%2fCO1ContractsManagement%2fTendering%2fProcurementContractManagement%2fIndex&amp;prevCtxLbl=Contratos+" TargetMode="External"/><Relationship Id="rId92" Type="http://schemas.openxmlformats.org/officeDocument/2006/relationships/hyperlink" Target="https://community.secop.gov.co/Public/Tendering/ContractNoticePhases/View?PPI=CO1.PPI.20345850&amp;isFromPublicArea=True&amp;isModal=False" TargetMode="External"/><Relationship Id="rId2" Type="http://schemas.openxmlformats.org/officeDocument/2006/relationships/hyperlink" Target="https://community.secop.gov.co/Public/Tendering/ContractNoticePhases/View?PPI=CO1.PPI.16540096&amp;isFromPublicArea=True&amp;isModal=False" TargetMode="External"/><Relationship Id="rId29" Type="http://schemas.openxmlformats.org/officeDocument/2006/relationships/hyperlink" Target="https://community.secop.gov.co/Public/Tendering/ContractNoticePhases/View?PPI=CO1.PPI.16719361&amp;isFromPublicArea=True&amp;isModal=False" TargetMode="External"/><Relationship Id="rId24" Type="http://schemas.openxmlformats.org/officeDocument/2006/relationships/hyperlink" Target="https://community.secop.gov.co/Public/Tendering/ContractNoticePhases/View?PPI=CO1.PPI.16628773&amp;isFromPublicArea=True&amp;isModal=False" TargetMode="External"/><Relationship Id="rId40" Type="http://schemas.openxmlformats.org/officeDocument/2006/relationships/hyperlink" Target="https://community.secop.gov.co/Public/Tendering/ContractNoticePhases/View?PPI=CO1.PPI.16771966&amp;isFromPublicArea=True&amp;isModal=False" TargetMode="External"/><Relationship Id="rId45" Type="http://schemas.openxmlformats.org/officeDocument/2006/relationships/hyperlink" Target="https://community.secop.gov.co/Public/Tendering/ContractNoticePhases/View?PPI=CO1.PPI.17082128&amp;isFromPublicArea=True&amp;isModal=False" TargetMode="External"/><Relationship Id="rId66" Type="http://schemas.openxmlformats.org/officeDocument/2006/relationships/hyperlink" Target="https://www.contratos.gov.co/consultas/detalleProceso.do?numConstancia=21-1-214406&amp;g-recaptcha-response=03AGdBq26-uZzjopFu3d-Z6Nd8QcCrYyK-DLjzp1ASe0KD_FJbUacnR0Xl0aakChPMkdKdvJB1D4Je-DKIrzQ6QBlAu9bR6P9WvhkbanUWvFLrv5c_WfYLFetDUYljP_Bkxftdod-_m06lgvXl1t2uSyFfkUAGdvK7mlCLsL1We_10e6iNrFWHJNipmRdKdVkGw7uQeHCAx4XMeLLh3j1EDrTqjK_vS3TFbdrDoiwWrspBZ8VF3SaUF7gN0fElbCbHTppQ9xrZeqzITLkRme8N7Lw8QdLNwt-l20rKTh1VO_mVOpJeJ7uaT4e8WLg04R-ak4cDLZ_RvN0IRDiqU21SgitpO8juqBPGgBrSCwfJq_IL6QZphM2N4rgvwgAax1eD94K-cBslmiI-sCA8O-V-rNZufD5gaLVc3IV6cNrjhqY_jLKYI31HcEvZDp_gvn4plBh-vr1gELLGJOgXLDwXPQkDdHbVfY6CXbWYimAdOCfzIwCc-kIS5O4" TargetMode="External"/><Relationship Id="rId87" Type="http://schemas.openxmlformats.org/officeDocument/2006/relationships/hyperlink" Target="javascript:void(0);" TargetMode="External"/><Relationship Id="rId61" Type="http://schemas.openxmlformats.org/officeDocument/2006/relationships/hyperlink" Target="https://community.secop.gov.co/Public/Tendering/ContractNoticePhases/View?PPI=CO1.PPI.17290440&amp;isFromPublicArea=True&amp;isModal=False" TargetMode="External"/><Relationship Id="rId82" Type="http://schemas.openxmlformats.org/officeDocument/2006/relationships/hyperlink" Target="https://www.contratos.gov.co/consultas/detalleProceso.do?numConstancia=21-15-12011417&amp;g-recaptcha-response=03AGdBq25tOs1e3LJIqceFU4E7_wGeMNmnWyT0W55ECwO1iq0RxZWqoBSMWVEATtvFr_AoAFqirK0oaFgvLI96IMB0RZ6txirGFOZps0P-O1mdabrKxTsoYGP7e1OUQEV6Zgl5N5JVQqmGhnlZdeKrAsZvydOzrHn-87suc2cuzC0-hJutPGqDavLuNtFIxWP9yXrqNaFcLfEN8yV0fZu2RTElWAZB2lArcyyJx4jb1HleMANYzVePRRTxNgXug2k8my9Z-DLq8nc9U_2peycvIsmnDcHovOcDmp__XTqAfbDKGWE7wNmNVIDoE_mT16OWkpMVQg8OVmWoDmp9OnAPffftO0fyEU0ZWKB7CoRqLCEOVUiPPzMY7PD02vZUrlJxFzNOt09gdbYJiKSw069hR8RD6jPXWxKY2gw5XdIKsmLStEAnriaplkLhwZdCMNVZjqeBi4fl0PF9CYCbROXyXeehxiLrYdcJZw" TargetMode="External"/><Relationship Id="rId19" Type="http://schemas.openxmlformats.org/officeDocument/2006/relationships/hyperlink" Target="https://community.secop.gov.co/Public/Tendering/ContractNoticePhases/View?PPI=CO1.PPI.16629209&amp;isFromPublicArea=True&amp;isModal=False" TargetMode="External"/><Relationship Id="rId14" Type="http://schemas.openxmlformats.org/officeDocument/2006/relationships/hyperlink" Target="https://community.secop.gov.co/Public/Tendering/ContractNoticePhases/View?PPI=CO1.PPI.16626305&amp;isFromPublicArea=True&amp;isModal=False" TargetMode="External"/><Relationship Id="rId30" Type="http://schemas.openxmlformats.org/officeDocument/2006/relationships/hyperlink" Target="https://community.secop.gov.co/Public/Tendering/ContractNoticePhases/View?PPI=CO1.PPI.16766889&amp;isFromPublicArea=True&amp;isModal=False" TargetMode="External"/><Relationship Id="rId35" Type="http://schemas.openxmlformats.org/officeDocument/2006/relationships/hyperlink" Target="https://community.secop.gov.co/Public/Tendering/ContractNoticePhases/View?PPI=CO1.PPI.16767507&amp;isFromPublicArea=True&amp;isModal=False" TargetMode="External"/><Relationship Id="rId56" Type="http://schemas.openxmlformats.org/officeDocument/2006/relationships/hyperlink" Target="https://community.secop.gov.co/Public/Tendering/ContractNoticePhases/View?PPI=CO1.PPI.17146567&amp;isFromPublicArea=True&amp;isModal=False" TargetMode="External"/><Relationship Id="rId77" Type="http://schemas.openxmlformats.org/officeDocument/2006/relationships/hyperlink" Target="https://www.contratos.gov.co/consultas/detalleProceso.do?numConstancia=20-1-213879&amp;g-recaptcha-response=03AGdBq26UC-VRgDg9WxrjB7Qo8vDdWD37IX25--lyuack7-wcvGuiSpa1oS-iBcvKqZrNB3Xumo8ZFglA1UQ79GWh4ZwmHysLHJEJyvCib27A9HGIzNDwQV5pZPHmXEM7ktXa4SRANt40kTljzACCbzXzlNn-R0lQ7IH0M7s00z6_6NcXgtdc7Twa3KGDiWSZ8laTnb65-y_6z2xPP8rjXcIAMfpnpPxnqM0IVJ-61ffW5w08_php_amG8SppDcL63GU6QXR6-T_7Ku7tW7Wqso9KCgEilCY_N-zfuBxARaO6pIS37zocPTdXrtriG162kpPCuE_AeIq50CoarEoY_0inXR49_P4_8eVIfYCYG9oncJwR0GlUlSJS7qoY7jW2PsYh42UvrIGRXIPyzB2OIZgX0hU7mtZBUUvGwjDp4VQyWDG0cmhniPwtOXv_IUlQjkmP-gjhGGZZqXaTnt0UglmHofomSgCAwA" TargetMode="External"/><Relationship Id="rId100" Type="http://schemas.openxmlformats.org/officeDocument/2006/relationships/hyperlink" Target="https://community.secop.gov.co/Public/Tendering/OpportunityDetail/Index?noticeUID=CO1.NTC.3238776&amp;isFromPublicArea=True&amp;isModal=False" TargetMode="External"/><Relationship Id="rId105" Type="http://schemas.openxmlformats.org/officeDocument/2006/relationships/hyperlink" Target="https://community.secop.gov.co/Public/Tendering/OpportunityDetail/Index?noticeUID=CO1.NTC.3237761&amp;isFromPublicArea=True&amp;isModal=False" TargetMode="External"/><Relationship Id="rId8" Type="http://schemas.openxmlformats.org/officeDocument/2006/relationships/hyperlink" Target="https://community.secop.gov.co/Public/Tendering/ContractNoticePhases/View?PPI=CO1.PPI.16542018&amp;isFromPublicArea=True&amp;isModal=False" TargetMode="External"/><Relationship Id="rId51" Type="http://schemas.openxmlformats.org/officeDocument/2006/relationships/hyperlink" Target="https://community.secop.gov.co/Public/Tendering/ContractNoticePhases/View?PPI=CO1.PPI.17083763&amp;isFromPublicArea=True&amp;isModal=False" TargetMode="External"/><Relationship Id="rId72" Type="http://schemas.openxmlformats.org/officeDocument/2006/relationships/hyperlink" Target="https://www.secop.gov.co/CO1ContractsManagement/Tendering/ProcurementContractEdit/View?docUniqueIdentifier=CO1.PCCNTR.2904338&amp;prevCtxUrl=https%3a%2f%2fwww.secop.gov.co%2fCO1ContractsManagement%2fTendering%2fProcurementContractManagement%2fIndex&amp;prevCtxLbl=Contratos+" TargetMode="External"/><Relationship Id="rId93" Type="http://schemas.openxmlformats.org/officeDocument/2006/relationships/hyperlink" Target="https://community.secop.gov.co/Public/Tendering/OpportunityDetail/Index?noticeUID=CO1.NTC.3236379&amp;isFromPublicArea=True&amp;isModal=False" TargetMode="External"/><Relationship Id="rId98" Type="http://schemas.openxmlformats.org/officeDocument/2006/relationships/hyperlink" Target="https://community.secop.gov.co/Public/Tendering/OpportunityDetail/Index?noticeUID=CO1.NTC.3236441&amp;isFromPublicArea=True&amp;isModal=False" TargetMode="External"/><Relationship Id="rId3" Type="http://schemas.openxmlformats.org/officeDocument/2006/relationships/hyperlink" Target="https://community.secop.gov.co/Public/Tendering/ContractNoticePhases/View?PPI=CO1.PPI.16542014&amp;isFromPublicArea=True&amp;isModal=False" TargetMode="External"/><Relationship Id="rId25" Type="http://schemas.openxmlformats.org/officeDocument/2006/relationships/hyperlink" Target="https://community.secop.gov.co/Public/Tendering/ContractNoticePhases/View?PPI=CO1.PPI.16675428&amp;isFromPublicArea=True&amp;isModal=False" TargetMode="External"/><Relationship Id="rId46" Type="http://schemas.openxmlformats.org/officeDocument/2006/relationships/hyperlink" Target="https://community.secop.gov.co/Public/Tendering/ContractNoticePhases/View?PPI=CO1.PPI.17080746&amp;isFromPublicArea=True&amp;isModal=False" TargetMode="External"/><Relationship Id="rId67" Type="http://schemas.openxmlformats.org/officeDocument/2006/relationships/hyperlink" Target="https://community.secop.gov.co/Public/Tendering/OpportunityDetail/Index?noticeUID=CO1.NTC.228897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AEF14-86F6-4A21-A44E-E7F119FE76D4}">
  <dimension ref="A1:AO196"/>
  <sheetViews>
    <sheetView tabSelected="1" zoomScale="85" zoomScaleNormal="85" workbookViewId="0">
      <pane xSplit="5" ySplit="2" topLeftCell="F3" activePane="bottomRight" state="frozen"/>
      <selection pane="topRight" activeCell="F1" sqref="F1"/>
      <selection pane="bottomLeft" activeCell="A3" sqref="A3"/>
      <selection pane="bottomRight" activeCell="A2" sqref="A2:XFD2"/>
    </sheetView>
  </sheetViews>
  <sheetFormatPr baseColWidth="10" defaultColWidth="11.42578125" defaultRowHeight="15" outlineLevelCol="1" x14ac:dyDescent="0.25"/>
  <cols>
    <col min="1" max="1" width="19.140625" bestFit="1" customWidth="1"/>
    <col min="2" max="2" width="17.28515625" bestFit="1" customWidth="1"/>
    <col min="3" max="3" width="32.85546875" bestFit="1" customWidth="1"/>
    <col min="4" max="4" width="48.42578125" style="1" bestFit="1" customWidth="1"/>
    <col min="5" max="5" width="18.7109375" style="2" bestFit="1" customWidth="1"/>
    <col min="6" max="6" width="89.140625" customWidth="1"/>
    <col min="7" max="7" width="22.85546875" customWidth="1"/>
    <col min="8" max="8" width="28" customWidth="1"/>
    <col min="9" max="9" width="22.85546875" style="2" customWidth="1"/>
    <col min="10" max="10" width="27.5703125" bestFit="1" customWidth="1"/>
    <col min="11" max="11" width="18.7109375" customWidth="1"/>
    <col min="12" max="12" width="26.5703125" customWidth="1"/>
    <col min="13" max="13" width="23.85546875" customWidth="1"/>
    <col min="14" max="14" width="28.28515625" style="4" customWidth="1"/>
    <col min="15" max="15" width="28.140625" style="42" bestFit="1" customWidth="1"/>
    <col min="16" max="16" width="34.140625" style="6" bestFit="1" customWidth="1"/>
    <col min="17" max="17" width="28.5703125" customWidth="1"/>
    <col min="18" max="18" width="16.7109375" style="2" customWidth="1"/>
    <col min="19" max="19" width="39.42578125" style="6" customWidth="1"/>
    <col min="20" max="20" width="39.42578125" customWidth="1"/>
    <col min="21" max="21" width="24.140625" bestFit="1" customWidth="1"/>
    <col min="22" max="22" width="9.7109375" customWidth="1"/>
    <col min="23" max="23" width="24" customWidth="1"/>
    <col min="24" max="24" width="29.5703125" bestFit="1" customWidth="1"/>
    <col min="25" max="26" width="29.5703125" customWidth="1"/>
    <col min="27" max="27" width="34.5703125" customWidth="1"/>
    <col min="28" max="31" width="29.140625" hidden="1" customWidth="1" outlineLevel="1"/>
    <col min="32" max="32" width="102.42578125" customWidth="1" collapsed="1"/>
    <col min="33" max="33" width="111.85546875" customWidth="1"/>
    <col min="34" max="34" width="94.5703125" customWidth="1"/>
    <col min="35" max="35" width="66.140625" style="6" customWidth="1"/>
    <col min="36" max="36" width="31" bestFit="1" customWidth="1"/>
    <col min="37" max="37" width="31" style="6" customWidth="1"/>
    <col min="38" max="38" width="33.7109375" style="6" customWidth="1" outlineLevel="1"/>
    <col min="39" max="39" width="31" style="6" customWidth="1" outlineLevel="1"/>
    <col min="40" max="40" width="66.5703125" customWidth="1"/>
    <col min="41" max="41" width="85.85546875" customWidth="1"/>
  </cols>
  <sheetData>
    <row r="1" spans="1:41" ht="16.5" thickTop="1" thickBot="1" x14ac:dyDescent="0.3">
      <c r="H1" s="3"/>
      <c r="I1" s="3"/>
      <c r="J1" s="3"/>
      <c r="O1" s="5">
        <f>+SUBTOTAL(9,Tabla2[MONTO TOTAL DEL CONTRATO])</f>
        <v>83825020600.75</v>
      </c>
      <c r="Q1" s="7">
        <f ca="1">+TODAY()</f>
        <v>44827</v>
      </c>
      <c r="U1" s="3" t="s">
        <v>0</v>
      </c>
      <c r="V1" s="3"/>
      <c r="W1" s="3"/>
      <c r="X1" s="1"/>
      <c r="Y1" s="1"/>
      <c r="Z1" s="1"/>
      <c r="AA1" s="1"/>
      <c r="AB1" s="1"/>
      <c r="AC1" s="1"/>
      <c r="AD1" s="1"/>
      <c r="AE1" s="1"/>
      <c r="AF1" s="3" t="s">
        <v>1</v>
      </c>
      <c r="AG1" s="3"/>
      <c r="AH1" s="3" t="s">
        <v>2</v>
      </c>
      <c r="AI1" s="3"/>
    </row>
    <row r="2" spans="1:41" ht="31.5" customHeight="1" thickTop="1" x14ac:dyDescent="0.25">
      <c r="A2" s="8" t="s">
        <v>3</v>
      </c>
      <c r="B2" s="8" t="s">
        <v>4</v>
      </c>
      <c r="C2" s="8" t="s">
        <v>5</v>
      </c>
      <c r="D2" s="8" t="s">
        <v>6</v>
      </c>
      <c r="E2" s="9" t="s">
        <v>7</v>
      </c>
      <c r="F2" s="8" t="s">
        <v>8</v>
      </c>
      <c r="G2" s="8" t="s">
        <v>9</v>
      </c>
      <c r="H2" s="8" t="s">
        <v>10</v>
      </c>
      <c r="I2" s="9" t="s">
        <v>11</v>
      </c>
      <c r="J2" s="8" t="s">
        <v>12</v>
      </c>
      <c r="K2" s="8" t="s">
        <v>13</v>
      </c>
      <c r="L2" s="8" t="s">
        <v>14</v>
      </c>
      <c r="M2" s="8" t="s">
        <v>15</v>
      </c>
      <c r="N2" s="10" t="s">
        <v>16</v>
      </c>
      <c r="O2" s="11" t="s">
        <v>17</v>
      </c>
      <c r="P2" s="12" t="s">
        <v>18</v>
      </c>
      <c r="Q2" s="8" t="s">
        <v>19</v>
      </c>
      <c r="R2" s="9" t="s">
        <v>20</v>
      </c>
      <c r="S2" s="12" t="s">
        <v>21</v>
      </c>
      <c r="T2" s="8" t="s">
        <v>22</v>
      </c>
      <c r="U2" s="8" t="s">
        <v>23</v>
      </c>
      <c r="V2" s="8" t="s">
        <v>24</v>
      </c>
      <c r="W2" s="8" t="s">
        <v>25</v>
      </c>
      <c r="X2" s="8" t="s">
        <v>26</v>
      </c>
      <c r="Y2" s="8" t="s">
        <v>27</v>
      </c>
      <c r="Z2" s="8" t="s">
        <v>28</v>
      </c>
      <c r="AA2" s="8" t="s">
        <v>29</v>
      </c>
      <c r="AB2" s="8" t="s">
        <v>30</v>
      </c>
      <c r="AC2" s="8" t="s">
        <v>31</v>
      </c>
      <c r="AD2" s="8" t="s">
        <v>32</v>
      </c>
      <c r="AE2" s="8" t="s">
        <v>33</v>
      </c>
      <c r="AF2" s="8" t="s">
        <v>34</v>
      </c>
      <c r="AG2" s="8" t="s">
        <v>35</v>
      </c>
      <c r="AH2" s="8" t="s">
        <v>36</v>
      </c>
      <c r="AI2" s="12" t="s">
        <v>37</v>
      </c>
      <c r="AJ2" s="8" t="s">
        <v>38</v>
      </c>
      <c r="AK2" s="12" t="s">
        <v>39</v>
      </c>
      <c r="AL2" s="12" t="s">
        <v>40</v>
      </c>
      <c r="AM2" s="12" t="s">
        <v>41</v>
      </c>
      <c r="AN2" s="8" t="s">
        <v>42</v>
      </c>
      <c r="AO2" s="8" t="s">
        <v>43</v>
      </c>
    </row>
    <row r="3" spans="1:41" ht="31.5" customHeight="1" x14ac:dyDescent="0.25">
      <c r="A3" s="13" t="s">
        <v>44</v>
      </c>
      <c r="B3" s="13" t="s">
        <v>45</v>
      </c>
      <c r="C3" s="12">
        <v>43642</v>
      </c>
      <c r="D3" s="13" t="s">
        <v>46</v>
      </c>
      <c r="E3" s="9" t="s">
        <v>47</v>
      </c>
      <c r="F3" s="13" t="s">
        <v>48</v>
      </c>
      <c r="G3" s="13" t="s">
        <v>45</v>
      </c>
      <c r="H3" s="13"/>
      <c r="I3" s="14"/>
      <c r="J3" s="13"/>
      <c r="K3" s="13" t="s">
        <v>49</v>
      </c>
      <c r="L3" s="13" t="s">
        <v>50</v>
      </c>
      <c r="M3" s="15" t="s">
        <v>51</v>
      </c>
      <c r="N3" s="10"/>
      <c r="O3" s="11">
        <v>3728863483</v>
      </c>
      <c r="P3" s="12">
        <v>43661</v>
      </c>
      <c r="Q3" s="13" t="s">
        <v>52</v>
      </c>
      <c r="R3" s="9">
        <f ca="1">+IF(Tabla2[[#This Row],[ESTADO ACTUAL DEL CONTRATO ]]="LIQUIDADO","OK",Tabla2[[#This Row],[FECHA DE TERMINACIÓN  DEL CONTRATO ]]-$Q$1)</f>
        <v>-922</v>
      </c>
      <c r="S3" s="12">
        <v>43905</v>
      </c>
      <c r="T3" s="13"/>
      <c r="U3" s="16"/>
      <c r="V3" s="16"/>
      <c r="W3" s="16"/>
      <c r="X3" s="16"/>
      <c r="Y3" s="13"/>
      <c r="Z3" s="16"/>
      <c r="AA3" s="16"/>
      <c r="AB3" s="13"/>
      <c r="AC3" s="13"/>
      <c r="AD3" s="13"/>
      <c r="AE3" s="13"/>
      <c r="AF3" s="16"/>
      <c r="AG3" s="17"/>
      <c r="AH3" s="16"/>
      <c r="AI3" s="18"/>
      <c r="AJ3" s="16"/>
      <c r="AK3" s="18">
        <f>+Tabla2[[#This Row],[FECHA DE TERMINACIÓN  DEL CONTRATO ]]+120</f>
        <v>44025</v>
      </c>
      <c r="AL3" s="18">
        <f>+Tabla2[[#This Row],[OPORTUNIDAD PARA LIQUIDADAR BILATERALMENTE]]+60</f>
        <v>44085</v>
      </c>
      <c r="AM3" s="18">
        <f>+Tabla2[[#This Row],[OPORTUNIDAD PARA LIQUIDAR UNILATERALMENTE]]+720</f>
        <v>44805</v>
      </c>
      <c r="AN3" s="13"/>
      <c r="AO3" s="16"/>
    </row>
    <row r="4" spans="1:41" s="20" customFormat="1" ht="40.5" customHeight="1" x14ac:dyDescent="0.25">
      <c r="A4" s="13" t="s">
        <v>44</v>
      </c>
      <c r="B4" s="13" t="s">
        <v>53</v>
      </c>
      <c r="C4" s="12">
        <v>44253</v>
      </c>
      <c r="D4" s="13" t="s">
        <v>54</v>
      </c>
      <c r="E4" s="9" t="s">
        <v>55</v>
      </c>
      <c r="F4" s="13" t="s">
        <v>56</v>
      </c>
      <c r="G4" s="13" t="s">
        <v>53</v>
      </c>
      <c r="H4" s="13"/>
      <c r="I4" s="14"/>
      <c r="J4" s="13"/>
      <c r="K4" s="13" t="s">
        <v>49</v>
      </c>
      <c r="L4" s="13" t="s">
        <v>50</v>
      </c>
      <c r="M4" s="13" t="s">
        <v>57</v>
      </c>
      <c r="N4" s="10">
        <f ca="1">+IF(Tabla2[[#This Row],[DÍAS PENDIENTES DE EJECUCIÓN]]&lt;=0,1,($Q$1-Tabla2[[#This Row],[FECHA ACTA DE INICIO]])/(Tabla2[[#This Row],[FECHA DE TERMINACIÓN  DEL CONTRATO ]]-Tabla2[[#This Row],[FECHA ACTA DE INICIO]]))</f>
        <v>1</v>
      </c>
      <c r="O4" s="11">
        <v>747628417</v>
      </c>
      <c r="P4" s="12">
        <v>44256</v>
      </c>
      <c r="Q4" s="13" t="s">
        <v>58</v>
      </c>
      <c r="R4" s="9">
        <f ca="1">+IF(Tabla2[[#This Row],[ESTADO ACTUAL DEL CONTRATO ]]="LIQUIDADO",0,Tabla2[[#This Row],[FECHA DE TERMINACIÓN  DEL CONTRATO ]]-$Q$1)</f>
        <v>-85</v>
      </c>
      <c r="S4" s="12">
        <v>44742</v>
      </c>
      <c r="T4" s="13"/>
      <c r="U4" s="13" t="s">
        <v>59</v>
      </c>
      <c r="V4" s="13" t="s">
        <v>60</v>
      </c>
      <c r="W4" s="19">
        <v>249209472</v>
      </c>
      <c r="X4" s="16" t="s">
        <v>61</v>
      </c>
      <c r="Y4" s="13" t="s">
        <v>62</v>
      </c>
      <c r="Z4" s="13" t="s">
        <v>63</v>
      </c>
      <c r="AA4" s="13" t="s">
        <v>64</v>
      </c>
      <c r="AB4" s="13"/>
      <c r="AC4" s="13"/>
      <c r="AD4" s="13"/>
      <c r="AE4" s="13"/>
      <c r="AF4" s="17" t="s">
        <v>65</v>
      </c>
      <c r="AG4" s="16" t="s">
        <v>60</v>
      </c>
      <c r="AH4" s="16">
        <v>44265</v>
      </c>
      <c r="AI4" s="18" t="s">
        <v>60</v>
      </c>
      <c r="AJ4" s="16" t="s">
        <v>60</v>
      </c>
      <c r="AK4" s="18">
        <f>+Tabla2[[#This Row],[FECHA DE TERMINACIÓN  DEL CONTRATO ]]+120</f>
        <v>44862</v>
      </c>
      <c r="AL4" s="18">
        <f>+Tabla2[[#This Row],[OPORTUNIDAD PARA LIQUIDADAR BILATERALMENTE]]+60</f>
        <v>44922</v>
      </c>
      <c r="AM4" s="18">
        <f>+Tabla2[[#This Row],[OPORTUNIDAD PARA LIQUIDAR UNILATERALMENTE]]+720</f>
        <v>45642</v>
      </c>
      <c r="AN4" s="13" t="s">
        <v>66</v>
      </c>
      <c r="AO4" s="16"/>
    </row>
    <row r="5" spans="1:41" s="20" customFormat="1" ht="40.5" customHeight="1" x14ac:dyDescent="0.25">
      <c r="A5" s="13" t="s">
        <v>44</v>
      </c>
      <c r="B5" s="13" t="s">
        <v>67</v>
      </c>
      <c r="C5" s="12">
        <v>44270</v>
      </c>
      <c r="D5" s="13" t="s">
        <v>68</v>
      </c>
      <c r="E5" s="9" t="s">
        <v>69</v>
      </c>
      <c r="F5" s="13" t="s">
        <v>70</v>
      </c>
      <c r="G5" s="13" t="s">
        <v>71</v>
      </c>
      <c r="H5" s="13"/>
      <c r="I5" s="14"/>
      <c r="J5" s="13"/>
      <c r="K5" s="13" t="s">
        <v>72</v>
      </c>
      <c r="L5" s="13" t="s">
        <v>73</v>
      </c>
      <c r="M5" s="13" t="s">
        <v>74</v>
      </c>
      <c r="N5" s="10">
        <f ca="1">+IF(Tabla2[[#This Row],[DÍAS PENDIENTES DE EJECUCIÓN]]&lt;=0,1,($Q$1-Tabla2[[#This Row],[FECHA ACTA DE INICIO]])/(Tabla2[[#This Row],[FECHA DE TERMINACIÓN  DEL CONTRATO ]]-Tabla2[[#This Row],[FECHA ACTA DE INICIO]]))</f>
        <v>0.53623188405797106</v>
      </c>
      <c r="O5" s="11">
        <f>7046907505+Tabla2[[#This Row],[ADICIONES ]]</f>
        <v>7057831875</v>
      </c>
      <c r="P5" s="12">
        <v>44272</v>
      </c>
      <c r="Q5" s="13" t="s">
        <v>75</v>
      </c>
      <c r="R5" s="9">
        <f ca="1">+IF(Tabla2[[#This Row],[ESTADO ACTUAL DEL CONTRATO ]]="LIQUIDADO","OK",Tabla2[[#This Row],[FECHA DE TERMINACIÓN  DEL CONTRATO ]]-$Q$1)</f>
        <v>480</v>
      </c>
      <c r="S5" s="12">
        <v>45307</v>
      </c>
      <c r="T5" s="13"/>
      <c r="U5" s="16" t="s">
        <v>60</v>
      </c>
      <c r="V5" s="16" t="s">
        <v>60</v>
      </c>
      <c r="W5" s="21">
        <v>10924370</v>
      </c>
      <c r="X5" s="16" t="s">
        <v>76</v>
      </c>
      <c r="Y5" s="13" t="s">
        <v>77</v>
      </c>
      <c r="Z5" s="16"/>
      <c r="AA5" s="16" t="s">
        <v>78</v>
      </c>
      <c r="AB5" s="16"/>
      <c r="AC5" s="16"/>
      <c r="AD5" s="16"/>
      <c r="AE5" s="16"/>
      <c r="AF5" s="17" t="s">
        <v>79</v>
      </c>
      <c r="AG5" s="17"/>
      <c r="AH5" s="16">
        <v>44195</v>
      </c>
      <c r="AI5" s="18" t="s">
        <v>60</v>
      </c>
      <c r="AJ5" s="16" t="s">
        <v>60</v>
      </c>
      <c r="AK5" s="18">
        <f>+Tabla2[[#This Row],[FECHA DE TERMINACIÓN  DEL CONTRATO ]]+120</f>
        <v>45427</v>
      </c>
      <c r="AL5" s="18">
        <f>+Tabla2[[#This Row],[OPORTUNIDAD PARA LIQUIDADAR BILATERALMENTE]]+60</f>
        <v>45487</v>
      </c>
      <c r="AM5" s="18">
        <f>+Tabla2[[#This Row],[OPORTUNIDAD PARA LIQUIDAR UNILATERALMENTE]]+720</f>
        <v>46207</v>
      </c>
      <c r="AN5" s="13" t="s">
        <v>60</v>
      </c>
      <c r="AO5" s="16"/>
    </row>
    <row r="6" spans="1:41" s="20" customFormat="1" ht="40.5" customHeight="1" x14ac:dyDescent="0.25">
      <c r="A6" s="13" t="s">
        <v>44</v>
      </c>
      <c r="B6" s="13" t="s">
        <v>80</v>
      </c>
      <c r="C6" s="12">
        <v>44270</v>
      </c>
      <c r="D6" s="13" t="s">
        <v>81</v>
      </c>
      <c r="E6" s="9" t="s">
        <v>82</v>
      </c>
      <c r="F6" s="13" t="s">
        <v>83</v>
      </c>
      <c r="G6" s="13" t="s">
        <v>84</v>
      </c>
      <c r="H6" s="13"/>
      <c r="I6" s="14"/>
      <c r="J6" s="13"/>
      <c r="K6" s="13" t="s">
        <v>72</v>
      </c>
      <c r="L6" s="13" t="s">
        <v>73</v>
      </c>
      <c r="M6" s="13" t="s">
        <v>74</v>
      </c>
      <c r="N6" s="10">
        <f ca="1">+IF(Tabla2[[#This Row],[DÍAS PENDIENTES DE EJECUCIÓN]]&lt;=0,1,($Q$1-Tabla2[[#This Row],[FECHA ACTA DE INICIO]])/(Tabla2[[#This Row],[FECHA DE TERMINACIÓN  DEL CONTRATO ]]-Tabla2[[#This Row],[FECHA ACTA DE INICIO]]))</f>
        <v>0.63151927437641719</v>
      </c>
      <c r="O6" s="11">
        <f>6208397787+Tabla2[[#This Row],[ADICIONES ]]</f>
        <v>6218666695</v>
      </c>
      <c r="P6" s="12">
        <v>44270</v>
      </c>
      <c r="Q6" s="13" t="s">
        <v>85</v>
      </c>
      <c r="R6" s="9">
        <f ca="1">+IF(Tabla2[[#This Row],[ESTADO ACTUAL DEL CONTRATO ]]="LIQUIDADO","OK",Tabla2[[#This Row],[FECHA DE TERMINACIÓN  DEL CONTRATO ]]-$Q$1)</f>
        <v>325</v>
      </c>
      <c r="S6" s="12">
        <v>45152</v>
      </c>
      <c r="T6" s="13"/>
      <c r="U6" s="16" t="s">
        <v>60</v>
      </c>
      <c r="V6" s="16" t="s">
        <v>60</v>
      </c>
      <c r="W6" s="21">
        <v>10268908</v>
      </c>
      <c r="X6" s="16" t="s">
        <v>76</v>
      </c>
      <c r="Y6" s="13" t="s">
        <v>77</v>
      </c>
      <c r="Z6" s="16"/>
      <c r="AA6" s="16" t="s">
        <v>78</v>
      </c>
      <c r="AB6" s="16"/>
      <c r="AC6" s="16"/>
      <c r="AD6" s="16"/>
      <c r="AE6" s="16"/>
      <c r="AF6" s="17" t="s">
        <v>86</v>
      </c>
      <c r="AG6" s="17"/>
      <c r="AH6" s="16">
        <v>44195</v>
      </c>
      <c r="AI6" s="18" t="s">
        <v>60</v>
      </c>
      <c r="AJ6" s="16" t="s">
        <v>60</v>
      </c>
      <c r="AK6" s="18">
        <f>+Tabla2[[#This Row],[FECHA DE TERMINACIÓN  DEL CONTRATO ]]+120</f>
        <v>45272</v>
      </c>
      <c r="AL6" s="18">
        <f>+Tabla2[[#This Row],[OPORTUNIDAD PARA LIQUIDADAR BILATERALMENTE]]+60</f>
        <v>45332</v>
      </c>
      <c r="AM6" s="18">
        <f>+Tabla2[[#This Row],[OPORTUNIDAD PARA LIQUIDAR UNILATERALMENTE]]+720</f>
        <v>46052</v>
      </c>
      <c r="AN6" s="13" t="s">
        <v>60</v>
      </c>
      <c r="AO6" s="16"/>
    </row>
    <row r="7" spans="1:41" s="20" customFormat="1" ht="40.5" customHeight="1" x14ac:dyDescent="0.25">
      <c r="A7" s="13" t="s">
        <v>44</v>
      </c>
      <c r="B7" s="13" t="s">
        <v>87</v>
      </c>
      <c r="C7" s="12">
        <v>44271</v>
      </c>
      <c r="D7" s="13" t="s">
        <v>88</v>
      </c>
      <c r="E7" s="9" t="s">
        <v>89</v>
      </c>
      <c r="F7" s="13" t="s">
        <v>90</v>
      </c>
      <c r="G7" s="13" t="s">
        <v>91</v>
      </c>
      <c r="H7" s="13"/>
      <c r="I7" s="14"/>
      <c r="J7" s="13"/>
      <c r="K7" s="13" t="s">
        <v>92</v>
      </c>
      <c r="L7" s="13" t="s">
        <v>93</v>
      </c>
      <c r="M7" s="13" t="s">
        <v>57</v>
      </c>
      <c r="N7" s="10">
        <f ca="1">+IF(Tabla2[[#This Row],[DÍAS PENDIENTES DE EJECUCIÓN]]&lt;=0,1,($Q$1-Tabla2[[#This Row],[FECHA ACTA DE INICIO]])/(Tabla2[[#This Row],[FECHA DE TERMINACIÓN  DEL CONTRATO ]]-Tabla2[[#This Row],[FECHA ACTA DE INICIO]]))</f>
        <v>1</v>
      </c>
      <c r="O7" s="11">
        <v>152101650</v>
      </c>
      <c r="P7" s="12">
        <v>44271</v>
      </c>
      <c r="Q7" s="13" t="s">
        <v>94</v>
      </c>
      <c r="R7" s="9">
        <f ca="1">+IF(Tabla2[[#This Row],[ESTADO ACTUAL DEL CONTRATO ]]="LIQUIDADO","OK",Tabla2[[#This Row],[FECHA DE TERMINACIÓN  DEL CONTRATO ]]-$Q$1)</f>
        <v>-225</v>
      </c>
      <c r="S7" s="12">
        <v>44602</v>
      </c>
      <c r="T7" s="13"/>
      <c r="U7" s="13" t="s">
        <v>95</v>
      </c>
      <c r="V7" s="13" t="s">
        <v>60</v>
      </c>
      <c r="W7" s="19">
        <v>42342600</v>
      </c>
      <c r="X7" s="16" t="s">
        <v>61</v>
      </c>
      <c r="Y7" s="13" t="s">
        <v>96</v>
      </c>
      <c r="Z7" s="13" t="s">
        <v>63</v>
      </c>
      <c r="AA7" s="13" t="s">
        <v>97</v>
      </c>
      <c r="AB7" s="13"/>
      <c r="AC7" s="13"/>
      <c r="AD7" s="13"/>
      <c r="AE7" s="13"/>
      <c r="AF7" s="17" t="s">
        <v>98</v>
      </c>
      <c r="AG7" s="17" t="s">
        <v>60</v>
      </c>
      <c r="AH7" s="16">
        <v>44274</v>
      </c>
      <c r="AI7" s="18" t="s">
        <v>60</v>
      </c>
      <c r="AJ7" s="16" t="s">
        <v>60</v>
      </c>
      <c r="AK7" s="18">
        <f>+Tabla2[[#This Row],[FECHA DE TERMINACIÓN  DEL CONTRATO ]]+120</f>
        <v>44722</v>
      </c>
      <c r="AL7" s="18">
        <f>+Tabla2[[#This Row],[OPORTUNIDAD PARA LIQUIDADAR BILATERALMENTE]]+60</f>
        <v>44782</v>
      </c>
      <c r="AM7" s="18">
        <f>+Tabla2[[#This Row],[OPORTUNIDAD PARA LIQUIDAR UNILATERALMENTE]]+720</f>
        <v>45502</v>
      </c>
      <c r="AN7" s="13" t="s">
        <v>60</v>
      </c>
      <c r="AO7" s="16"/>
    </row>
    <row r="8" spans="1:41" s="20" customFormat="1" ht="40.5" customHeight="1" x14ac:dyDescent="0.25">
      <c r="A8" s="13" t="s">
        <v>44</v>
      </c>
      <c r="B8" s="13" t="s">
        <v>99</v>
      </c>
      <c r="C8" s="12">
        <v>44278</v>
      </c>
      <c r="D8" s="13" t="s">
        <v>100</v>
      </c>
      <c r="E8" s="9" t="s">
        <v>101</v>
      </c>
      <c r="F8" s="13" t="s">
        <v>102</v>
      </c>
      <c r="G8" s="13" t="s">
        <v>103</v>
      </c>
      <c r="H8" s="13"/>
      <c r="I8" s="14"/>
      <c r="J8" s="13"/>
      <c r="K8" s="13" t="s">
        <v>104</v>
      </c>
      <c r="L8" s="13" t="s">
        <v>105</v>
      </c>
      <c r="M8" s="13" t="s">
        <v>74</v>
      </c>
      <c r="N8" s="10">
        <f ca="1">+IF(Tabla2[[#This Row],[DÍAS PENDIENTES DE EJECUCIÓN]]&lt;=0,1,($Q$1-Tabla2[[#This Row],[FECHA ACTA DE INICIO]])/(Tabla2[[#This Row],[FECHA DE TERMINACIÓN  DEL CONTRATO ]]-Tabla2[[#This Row],[FECHA ACTA DE INICIO]]))</f>
        <v>0.62984723854289071</v>
      </c>
      <c r="O8" s="11">
        <f>24540317416+Tabla2[[#This Row],[ADICIONES ]]</f>
        <v>29965832513</v>
      </c>
      <c r="P8" s="12">
        <v>44291</v>
      </c>
      <c r="Q8" s="13" t="s">
        <v>106</v>
      </c>
      <c r="R8" s="9">
        <f ca="1">+IF(Tabla2[[#This Row],[ESTADO ACTUAL DEL CONTRATO ]]="LIQUIDADO","OK",Tabla2[[#This Row],[FECHA DE TERMINACIÓN  DEL CONTRATO ]]-$Q$1)</f>
        <v>315</v>
      </c>
      <c r="S8" s="12">
        <v>45142</v>
      </c>
      <c r="T8" s="13"/>
      <c r="U8" s="16" t="s">
        <v>60</v>
      </c>
      <c r="V8" s="16" t="s">
        <v>60</v>
      </c>
      <c r="W8" s="21">
        <f>2698524510+2726990587</f>
        <v>5425515097</v>
      </c>
      <c r="X8" s="16" t="s">
        <v>76</v>
      </c>
      <c r="Y8" s="13" t="s">
        <v>77</v>
      </c>
      <c r="Z8" s="16"/>
      <c r="AA8" s="16" t="s">
        <v>78</v>
      </c>
      <c r="AB8" s="16"/>
      <c r="AC8" s="16"/>
      <c r="AD8" s="16"/>
      <c r="AE8" s="16"/>
      <c r="AF8" s="17" t="s">
        <v>107</v>
      </c>
      <c r="AG8" s="17"/>
      <c r="AH8" s="16">
        <v>44216</v>
      </c>
      <c r="AI8" s="18" t="s">
        <v>60</v>
      </c>
      <c r="AJ8" s="16" t="s">
        <v>60</v>
      </c>
      <c r="AK8" s="18">
        <f>+Tabla2[[#This Row],[FECHA DE TERMINACIÓN  DEL CONTRATO ]]+120</f>
        <v>45262</v>
      </c>
      <c r="AL8" s="18">
        <f>+Tabla2[[#This Row],[OPORTUNIDAD PARA LIQUIDADAR BILATERALMENTE]]+60</f>
        <v>45322</v>
      </c>
      <c r="AM8" s="18">
        <f>+Tabla2[[#This Row],[OPORTUNIDAD PARA LIQUIDAR UNILATERALMENTE]]+720</f>
        <v>46042</v>
      </c>
      <c r="AN8" s="13" t="s">
        <v>60</v>
      </c>
      <c r="AO8" s="16"/>
    </row>
    <row r="9" spans="1:41" s="20" customFormat="1" ht="40.5" customHeight="1" x14ac:dyDescent="0.25">
      <c r="A9" s="13" t="s">
        <v>44</v>
      </c>
      <c r="B9" s="13" t="s">
        <v>108</v>
      </c>
      <c r="C9" s="12">
        <v>44278</v>
      </c>
      <c r="D9" s="13" t="s">
        <v>109</v>
      </c>
      <c r="E9" s="9" t="s">
        <v>110</v>
      </c>
      <c r="F9" s="13" t="s">
        <v>111</v>
      </c>
      <c r="G9" s="13" t="s">
        <v>112</v>
      </c>
      <c r="H9" s="13"/>
      <c r="I9" s="14"/>
      <c r="J9" s="13"/>
      <c r="K9" s="13" t="s">
        <v>104</v>
      </c>
      <c r="L9" s="13" t="s">
        <v>105</v>
      </c>
      <c r="M9" s="13" t="s">
        <v>74</v>
      </c>
      <c r="N9" s="10">
        <f ca="1">+IF(Tabla2[[#This Row],[DÍAS PENDIENTES DE EJECUCIÓN]]&lt;=0,1,($Q$1-Tabla2[[#This Row],[FECHA ACTA DE INICIO]])/(Tabla2[[#This Row],[FECHA DE TERMINACIÓN  DEL CONTRATO ]]-Tabla2[[#This Row],[FECHA ACTA DE INICIO]]))</f>
        <v>0.48310502283105022</v>
      </c>
      <c r="O9" s="11">
        <f>25278371856+Tabla2[[#This Row],[ADICIONES ]]</f>
        <v>28893107494</v>
      </c>
      <c r="P9" s="12">
        <v>44298</v>
      </c>
      <c r="Q9" s="13" t="s">
        <v>113</v>
      </c>
      <c r="R9" s="9">
        <f ca="1">+IF(Tabla2[[#This Row],[ESTADO ACTUAL DEL CONTRATO ]]="LIQUIDADO","OK",Tabla2[[#This Row],[FECHA DE TERMINACIÓN  DEL CONTRATO ]]-$Q$1)</f>
        <v>566</v>
      </c>
      <c r="S9" s="12">
        <v>45393</v>
      </c>
      <c r="T9" s="13"/>
      <c r="U9" s="16" t="s">
        <v>60</v>
      </c>
      <c r="V9" s="16" t="s">
        <v>60</v>
      </c>
      <c r="W9" s="21">
        <f>2015606669+1599128969</f>
        <v>3614735638</v>
      </c>
      <c r="X9" s="16" t="s">
        <v>76</v>
      </c>
      <c r="Y9" s="13" t="s">
        <v>77</v>
      </c>
      <c r="Z9" s="16"/>
      <c r="AA9" s="16" t="s">
        <v>78</v>
      </c>
      <c r="AB9" s="16"/>
      <c r="AC9" s="16"/>
      <c r="AD9" s="16"/>
      <c r="AE9" s="16"/>
      <c r="AF9" s="17" t="s">
        <v>114</v>
      </c>
      <c r="AG9" s="17"/>
      <c r="AH9" s="16">
        <v>44216</v>
      </c>
      <c r="AI9" s="18" t="s">
        <v>60</v>
      </c>
      <c r="AJ9" s="16" t="s">
        <v>60</v>
      </c>
      <c r="AK9" s="18">
        <f>+Tabla2[[#This Row],[FECHA DE TERMINACIÓN  DEL CONTRATO ]]+120</f>
        <v>45513</v>
      </c>
      <c r="AL9" s="18">
        <f>+Tabla2[[#This Row],[OPORTUNIDAD PARA LIQUIDADAR BILATERALMENTE]]+60</f>
        <v>45573</v>
      </c>
      <c r="AM9" s="18">
        <f>+Tabla2[[#This Row],[OPORTUNIDAD PARA LIQUIDAR UNILATERALMENTE]]+720</f>
        <v>46293</v>
      </c>
      <c r="AN9" s="13" t="s">
        <v>60</v>
      </c>
      <c r="AO9" s="16"/>
    </row>
    <row r="10" spans="1:41" s="20" customFormat="1" ht="40.5" customHeight="1" x14ac:dyDescent="0.25">
      <c r="A10" s="13" t="s">
        <v>44</v>
      </c>
      <c r="B10" s="13" t="s">
        <v>115</v>
      </c>
      <c r="C10" s="12">
        <v>44278</v>
      </c>
      <c r="D10" s="13" t="s">
        <v>116</v>
      </c>
      <c r="E10" s="9" t="s">
        <v>117</v>
      </c>
      <c r="F10" s="13" t="s">
        <v>118</v>
      </c>
      <c r="G10" s="13" t="s">
        <v>119</v>
      </c>
      <c r="H10" s="13"/>
      <c r="I10" s="14"/>
      <c r="J10" s="13"/>
      <c r="K10" s="13" t="s">
        <v>104</v>
      </c>
      <c r="L10" s="13" t="s">
        <v>120</v>
      </c>
      <c r="M10" s="13" t="s">
        <v>121</v>
      </c>
      <c r="N10" s="10">
        <f ca="1">+IF(Tabla2[[#This Row],[DÍAS PENDIENTES DE EJECUCIÓN]]&lt;=0,1,($Q$1-Tabla2[[#This Row],[FECHA ACTA DE INICIO]])/(Tabla2[[#This Row],[FECHA DE TERMINACIÓN  DEL CONTRATO ]]-Tabla2[[#This Row],[FECHA ACTA DE INICIO]]))</f>
        <v>1.5191740412979351</v>
      </c>
      <c r="O10" s="11">
        <v>399144020</v>
      </c>
      <c r="P10" s="12">
        <v>44312</v>
      </c>
      <c r="Q10" s="13" t="s">
        <v>122</v>
      </c>
      <c r="R10" s="9" t="str">
        <f>+IF(Tabla2[[#This Row],[ESTADO ACTUAL DEL CONTRATO ]]="LIQUIDADO","OK",Tabla2[[#This Row],[FECHA DE TERMINACIÓN  DEL CONTRATO ]]-$Q$1)</f>
        <v>OK</v>
      </c>
      <c r="S10" s="12">
        <v>44651</v>
      </c>
      <c r="T10" s="13"/>
      <c r="U10" s="13" t="s">
        <v>123</v>
      </c>
      <c r="V10" s="13" t="s">
        <v>60</v>
      </c>
      <c r="W10" s="13" t="s">
        <v>60</v>
      </c>
      <c r="X10" s="16" t="s">
        <v>61</v>
      </c>
      <c r="Y10" s="13" t="s">
        <v>124</v>
      </c>
      <c r="Z10" s="13" t="s">
        <v>63</v>
      </c>
      <c r="AA10" s="13" t="s">
        <v>125</v>
      </c>
      <c r="AB10" s="13"/>
      <c r="AC10" s="13"/>
      <c r="AD10" s="13"/>
      <c r="AE10" s="13"/>
      <c r="AF10" s="17" t="s">
        <v>126</v>
      </c>
      <c r="AG10" s="17" t="s">
        <v>60</v>
      </c>
      <c r="AH10" s="16">
        <v>44314</v>
      </c>
      <c r="AI10" s="18" t="s">
        <v>60</v>
      </c>
      <c r="AJ10" s="16" t="s">
        <v>60</v>
      </c>
      <c r="AK10" s="18">
        <f>+Tabla2[[#This Row],[FECHA DE TERMINACIÓN  DEL CONTRATO ]]+120</f>
        <v>44771</v>
      </c>
      <c r="AL10" s="18">
        <f>+Tabla2[[#This Row],[OPORTUNIDAD PARA LIQUIDADAR BILATERALMENTE]]+60</f>
        <v>44831</v>
      </c>
      <c r="AM10" s="18">
        <f>+Tabla2[[#This Row],[OPORTUNIDAD PARA LIQUIDAR UNILATERALMENTE]]+720</f>
        <v>45551</v>
      </c>
      <c r="AN10" s="13" t="s">
        <v>60</v>
      </c>
      <c r="AO10" s="16"/>
    </row>
    <row r="11" spans="1:41" s="20" customFormat="1" ht="40.5" customHeight="1" x14ac:dyDescent="0.25">
      <c r="A11" s="13" t="s">
        <v>44</v>
      </c>
      <c r="B11" s="13" t="s">
        <v>127</v>
      </c>
      <c r="C11" s="12">
        <v>44308</v>
      </c>
      <c r="D11" s="13" t="s">
        <v>128</v>
      </c>
      <c r="E11" s="9" t="s">
        <v>129</v>
      </c>
      <c r="F11" s="13" t="s">
        <v>130</v>
      </c>
      <c r="G11" s="13" t="s">
        <v>127</v>
      </c>
      <c r="H11" s="13"/>
      <c r="I11" s="14"/>
      <c r="J11" s="13"/>
      <c r="K11" s="13" t="s">
        <v>49</v>
      </c>
      <c r="L11" s="13" t="s">
        <v>50</v>
      </c>
      <c r="M11" s="13" t="s">
        <v>57</v>
      </c>
      <c r="N11" s="10">
        <f ca="1">+IF(Tabla2[[#This Row],[DÍAS PENDIENTES DE EJECUCIÓN]]&lt;=0,1,($Q$1-Tabla2[[#This Row],[FECHA ACTA DE INICIO]])/(Tabla2[[#This Row],[FECHA DE TERMINACIÓN  DEL CONTRATO ]]-Tabla2[[#This Row],[FECHA ACTA DE INICIO]]))</f>
        <v>1</v>
      </c>
      <c r="O11" s="11">
        <v>289962464</v>
      </c>
      <c r="P11" s="12">
        <v>44321</v>
      </c>
      <c r="Q11" s="13" t="s">
        <v>131</v>
      </c>
      <c r="R11" s="9">
        <f ca="1">+IF(Tabla2[[#This Row],[ESTADO ACTUAL DEL CONTRATO ]]="LIQUIDADO","OK",Tabla2[[#This Row],[FECHA DE TERMINACIÓN  DEL CONTRATO ]]-$Q$1)</f>
        <v>-85</v>
      </c>
      <c r="S11" s="12">
        <v>44742</v>
      </c>
      <c r="T11" s="13"/>
      <c r="U11" s="13" t="s">
        <v>132</v>
      </c>
      <c r="V11" s="13" t="s">
        <v>60</v>
      </c>
      <c r="W11" s="13" t="s">
        <v>60</v>
      </c>
      <c r="X11" s="16" t="s">
        <v>61</v>
      </c>
      <c r="Y11" s="13" t="s">
        <v>133</v>
      </c>
      <c r="Z11" s="13" t="s">
        <v>63</v>
      </c>
      <c r="AA11" s="13" t="s">
        <v>134</v>
      </c>
      <c r="AB11" s="13"/>
      <c r="AC11" s="13"/>
      <c r="AD11" s="13"/>
      <c r="AE11" s="13"/>
      <c r="AF11" s="17" t="s">
        <v>135</v>
      </c>
      <c r="AG11" s="17" t="s">
        <v>60</v>
      </c>
      <c r="AH11" s="16">
        <v>44406</v>
      </c>
      <c r="AI11" s="18" t="s">
        <v>60</v>
      </c>
      <c r="AJ11" s="16" t="s">
        <v>60</v>
      </c>
      <c r="AK11" s="18">
        <f>+Tabla2[[#This Row],[FECHA DE TERMINACIÓN  DEL CONTRATO ]]+120</f>
        <v>44862</v>
      </c>
      <c r="AL11" s="18">
        <f>+Tabla2[[#This Row],[OPORTUNIDAD PARA LIQUIDADAR BILATERALMENTE]]+60</f>
        <v>44922</v>
      </c>
      <c r="AM11" s="18">
        <f>+Tabla2[[#This Row],[OPORTUNIDAD PARA LIQUIDAR UNILATERALMENTE]]+720</f>
        <v>45642</v>
      </c>
      <c r="AN11" s="13" t="s">
        <v>60</v>
      </c>
      <c r="AO11" s="16"/>
    </row>
    <row r="12" spans="1:41" s="20" customFormat="1" ht="40.5" customHeight="1" x14ac:dyDescent="0.25">
      <c r="A12" s="13" t="s">
        <v>44</v>
      </c>
      <c r="B12" s="13" t="s">
        <v>136</v>
      </c>
      <c r="C12" s="22">
        <v>44326</v>
      </c>
      <c r="D12" s="13" t="s">
        <v>137</v>
      </c>
      <c r="E12" s="9" t="s">
        <v>138</v>
      </c>
      <c r="F12" s="13" t="s">
        <v>139</v>
      </c>
      <c r="G12" s="13" t="s">
        <v>140</v>
      </c>
      <c r="H12" s="13"/>
      <c r="I12" s="14"/>
      <c r="J12" s="13"/>
      <c r="K12" s="13" t="s">
        <v>92</v>
      </c>
      <c r="L12" s="13" t="s">
        <v>141</v>
      </c>
      <c r="M12" s="13" t="s">
        <v>57</v>
      </c>
      <c r="N12" s="23">
        <f ca="1">+IF(Tabla2[[#This Row],[DÍAS PENDIENTES DE EJECUCIÓN]]&lt;=0,1,($Q$1-Tabla2[[#This Row],[FECHA ACTA DE INICIO]])/(Tabla2[[#This Row],[FECHA DE TERMINACIÓN  DEL CONTRATO ]]-Tabla2[[#This Row],[FECHA ACTA DE INICIO]]))</f>
        <v>1</v>
      </c>
      <c r="O12" s="11">
        <v>45581000</v>
      </c>
      <c r="P12" s="22">
        <v>44327</v>
      </c>
      <c r="Q12" s="13" t="s">
        <v>142</v>
      </c>
      <c r="R12" s="9">
        <f ca="1">+IF(Tabla2[[#This Row],[ESTADO ACTUAL DEL CONTRATO ]]="LIQUIDADO","OK",Tabla2[[#This Row],[FECHA DE TERMINACIÓN  DEL CONTRATO ]]-$Q$1)</f>
        <v>-146</v>
      </c>
      <c r="S12" s="22">
        <v>44681</v>
      </c>
      <c r="T12" s="24"/>
      <c r="U12" s="13" t="s">
        <v>143</v>
      </c>
      <c r="V12" s="13" t="s">
        <v>60</v>
      </c>
      <c r="W12" s="19" t="s">
        <v>144</v>
      </c>
      <c r="X12" s="16" t="s">
        <v>61</v>
      </c>
      <c r="Y12" s="13" t="s">
        <v>145</v>
      </c>
      <c r="Z12" s="13" t="s">
        <v>63</v>
      </c>
      <c r="AA12" s="19" t="s">
        <v>146</v>
      </c>
      <c r="AB12" s="19"/>
      <c r="AC12" s="19"/>
      <c r="AD12" s="19"/>
      <c r="AE12" s="19"/>
      <c r="AF12" s="17" t="s">
        <v>147</v>
      </c>
      <c r="AG12" s="17" t="s">
        <v>60</v>
      </c>
      <c r="AH12" s="16">
        <v>44329</v>
      </c>
      <c r="AI12" s="18" t="s">
        <v>60</v>
      </c>
      <c r="AJ12" s="16" t="s">
        <v>60</v>
      </c>
      <c r="AK12" s="18">
        <f>+Tabla2[[#This Row],[FECHA DE TERMINACIÓN  DEL CONTRATO ]]+120</f>
        <v>44801</v>
      </c>
      <c r="AL12" s="18">
        <f>+Tabla2[[#This Row],[OPORTUNIDAD PARA LIQUIDADAR BILATERALMENTE]]+60</f>
        <v>44861</v>
      </c>
      <c r="AM12" s="18">
        <f>+Tabla2[[#This Row],[OPORTUNIDAD PARA LIQUIDAR UNILATERALMENTE]]+720</f>
        <v>45581</v>
      </c>
      <c r="AN12" s="13" t="s">
        <v>60</v>
      </c>
      <c r="AO12" s="16"/>
    </row>
    <row r="13" spans="1:41" s="20" customFormat="1" ht="40.5" customHeight="1" x14ac:dyDescent="0.25">
      <c r="A13" s="13" t="s">
        <v>44</v>
      </c>
      <c r="B13" s="13" t="s">
        <v>148</v>
      </c>
      <c r="C13" s="22">
        <v>44313</v>
      </c>
      <c r="D13" s="13" t="s">
        <v>149</v>
      </c>
      <c r="E13" s="9">
        <v>890901352</v>
      </c>
      <c r="F13" s="13" t="s">
        <v>150</v>
      </c>
      <c r="G13" s="13" t="s">
        <v>148</v>
      </c>
      <c r="H13" s="13"/>
      <c r="I13" s="14"/>
      <c r="J13" s="13"/>
      <c r="K13" s="13" t="s">
        <v>49</v>
      </c>
      <c r="L13" s="13" t="s">
        <v>120</v>
      </c>
      <c r="M13" s="13" t="s">
        <v>121</v>
      </c>
      <c r="N13" s="23">
        <v>1</v>
      </c>
      <c r="O13" s="11">
        <v>489930</v>
      </c>
      <c r="P13" s="22">
        <v>44334</v>
      </c>
      <c r="Q13" s="13" t="s">
        <v>151</v>
      </c>
      <c r="R13" s="9" t="str">
        <f>+IF(Tabla2[[#This Row],[ESTADO ACTUAL DEL CONTRATO ]]="LIQUIDADO","OK",Tabla2[[#This Row],[FECHA DE TERMINACIÓN  DEL CONTRATO ]]-$Q$1)</f>
        <v>OK</v>
      </c>
      <c r="S13" s="22">
        <v>44698</v>
      </c>
      <c r="T13" s="24"/>
      <c r="U13" s="16"/>
      <c r="V13" s="16"/>
      <c r="W13" s="21"/>
      <c r="X13" s="16" t="s">
        <v>61</v>
      </c>
      <c r="Y13" s="13" t="s">
        <v>133</v>
      </c>
      <c r="Z13" s="13" t="s">
        <v>63</v>
      </c>
      <c r="AA13" s="21" t="s">
        <v>152</v>
      </c>
      <c r="AB13" s="21"/>
      <c r="AC13" s="21"/>
      <c r="AD13" s="21"/>
      <c r="AE13" s="21"/>
      <c r="AF13" s="25" t="s">
        <v>153</v>
      </c>
      <c r="AG13" s="17" t="s">
        <v>60</v>
      </c>
      <c r="AH13" s="18">
        <v>44337</v>
      </c>
      <c r="AI13" s="18" t="s">
        <v>60</v>
      </c>
      <c r="AJ13" s="18">
        <v>44769</v>
      </c>
      <c r="AK13" s="18">
        <f>+Tabla2[[#This Row],[FECHA DE TERMINACIÓN  DEL CONTRATO ]]+120</f>
        <v>44818</v>
      </c>
      <c r="AL13" s="18">
        <f>+Tabla2[[#This Row],[OPORTUNIDAD PARA LIQUIDADAR BILATERALMENTE]]+60</f>
        <v>44878</v>
      </c>
      <c r="AM13" s="18">
        <f>+Tabla2[[#This Row],[OPORTUNIDAD PARA LIQUIDAR UNILATERALMENTE]]+720</f>
        <v>45598</v>
      </c>
      <c r="AN13" s="13" t="s">
        <v>60</v>
      </c>
      <c r="AO13" s="16"/>
    </row>
    <row r="14" spans="1:41" s="20" customFormat="1" ht="40.5" customHeight="1" x14ac:dyDescent="0.25">
      <c r="A14" s="13" t="s">
        <v>44</v>
      </c>
      <c r="B14" s="13" t="s">
        <v>154</v>
      </c>
      <c r="C14" s="12">
        <v>44385</v>
      </c>
      <c r="D14" s="13" t="s">
        <v>155</v>
      </c>
      <c r="E14" s="9" t="s">
        <v>156</v>
      </c>
      <c r="F14" s="13" t="s">
        <v>157</v>
      </c>
      <c r="G14" s="13" t="s">
        <v>158</v>
      </c>
      <c r="H14" s="13"/>
      <c r="I14" s="14"/>
      <c r="J14" s="13"/>
      <c r="K14" s="13" t="s">
        <v>159</v>
      </c>
      <c r="L14" s="13" t="s">
        <v>120</v>
      </c>
      <c r="M14" s="13" t="s">
        <v>57</v>
      </c>
      <c r="N14" s="10">
        <f ca="1">+IF(Tabla2[[#This Row],[DÍAS PENDIENTES DE EJECUCIÓN]]&lt;=0,1,($Q$1-Tabla2[[#This Row],[FECHA ACTA DE INICIO]])/(Tabla2[[#This Row],[FECHA DE TERMINACIÓN  DEL CONTRATO ]]-Tabla2[[#This Row],[FECHA ACTA DE INICIO]]))</f>
        <v>1</v>
      </c>
      <c r="O14" s="11">
        <v>16964714</v>
      </c>
      <c r="P14" s="12">
        <v>44389</v>
      </c>
      <c r="Q14" s="13" t="s">
        <v>160</v>
      </c>
      <c r="R14" s="9">
        <f ca="1">+IF(Tabla2[[#This Row],[ESTADO ACTUAL DEL CONTRATO ]]="LIQUIDADO","OK",Tabla2[[#This Row],[FECHA DE TERMINACIÓN  DEL CONTRATO ]]-$Q$1)</f>
        <v>-220</v>
      </c>
      <c r="S14" s="12">
        <v>44607</v>
      </c>
      <c r="T14" s="13"/>
      <c r="U14" s="13" t="s">
        <v>161</v>
      </c>
      <c r="V14" s="13" t="s">
        <v>60</v>
      </c>
      <c r="W14" s="13">
        <v>4942868</v>
      </c>
      <c r="X14" s="16" t="s">
        <v>61</v>
      </c>
      <c r="Y14" s="13" t="s">
        <v>96</v>
      </c>
      <c r="Z14" s="13" t="s">
        <v>63</v>
      </c>
      <c r="AA14" s="13" t="s">
        <v>97</v>
      </c>
      <c r="AB14" s="13"/>
      <c r="AC14" s="13"/>
      <c r="AD14" s="13"/>
      <c r="AE14" s="13"/>
      <c r="AF14" s="17" t="s">
        <v>162</v>
      </c>
      <c r="AG14" s="17" t="s">
        <v>60</v>
      </c>
      <c r="AH14" s="16">
        <v>44391</v>
      </c>
      <c r="AI14" s="18" t="s">
        <v>60</v>
      </c>
      <c r="AJ14" s="16" t="s">
        <v>60</v>
      </c>
      <c r="AK14" s="18">
        <f>+Tabla2[[#This Row],[FECHA DE TERMINACIÓN  DEL CONTRATO ]]+120</f>
        <v>44727</v>
      </c>
      <c r="AL14" s="18">
        <f>+Tabla2[[#This Row],[OPORTUNIDAD PARA LIQUIDADAR BILATERALMENTE]]+60</f>
        <v>44787</v>
      </c>
      <c r="AM14" s="18">
        <f>+Tabla2[[#This Row],[OPORTUNIDAD PARA LIQUIDAR UNILATERALMENTE]]+720</f>
        <v>45507</v>
      </c>
      <c r="AN14" s="13" t="s">
        <v>60</v>
      </c>
      <c r="AO14" s="16"/>
    </row>
    <row r="15" spans="1:41" s="20" customFormat="1" ht="40.5" customHeight="1" x14ac:dyDescent="0.25">
      <c r="A15" s="13" t="s">
        <v>44</v>
      </c>
      <c r="B15" s="13" t="s">
        <v>163</v>
      </c>
      <c r="C15" s="12">
        <v>44399</v>
      </c>
      <c r="D15" s="13" t="s">
        <v>164</v>
      </c>
      <c r="E15" s="9" t="s">
        <v>165</v>
      </c>
      <c r="F15" s="13" t="s">
        <v>166</v>
      </c>
      <c r="G15" s="13" t="s">
        <v>167</v>
      </c>
      <c r="H15" s="13"/>
      <c r="I15" s="14"/>
      <c r="J15" s="13"/>
      <c r="K15" s="13" t="s">
        <v>72</v>
      </c>
      <c r="L15" s="13" t="s">
        <v>120</v>
      </c>
      <c r="M15" s="15" t="s">
        <v>51</v>
      </c>
      <c r="N15" s="10">
        <v>0.87</v>
      </c>
      <c r="O15" s="11" t="s">
        <v>168</v>
      </c>
      <c r="P15" s="12">
        <v>44403</v>
      </c>
      <c r="Q15" s="13" t="s">
        <v>169</v>
      </c>
      <c r="R15" s="9">
        <f ca="1">+IF(Tabla2[[#This Row],[ESTADO ACTUAL DEL CONTRATO ]]="LIQUIDADO","OK",Tabla2[[#This Row],[FECHA DE TERMINACIÓN  DEL CONTRATO ]]-$Q$1)</f>
        <v>-140</v>
      </c>
      <c r="S15" s="12">
        <v>44687</v>
      </c>
      <c r="T15" s="13"/>
      <c r="U15" s="13" t="s">
        <v>170</v>
      </c>
      <c r="V15" s="13" t="s">
        <v>60</v>
      </c>
      <c r="W15" s="13" t="s">
        <v>171</v>
      </c>
      <c r="X15" s="16" t="s">
        <v>76</v>
      </c>
      <c r="Y15" s="13" t="s">
        <v>172</v>
      </c>
      <c r="Z15" s="13" t="s">
        <v>63</v>
      </c>
      <c r="AA15" s="13" t="s">
        <v>173</v>
      </c>
      <c r="AB15" s="13"/>
      <c r="AC15" s="13"/>
      <c r="AD15" s="13"/>
      <c r="AE15" s="13"/>
      <c r="AF15" s="17" t="s">
        <v>174</v>
      </c>
      <c r="AG15" s="17" t="s">
        <v>60</v>
      </c>
      <c r="AH15" s="16">
        <v>44347</v>
      </c>
      <c r="AI15" s="18" t="s">
        <v>60</v>
      </c>
      <c r="AJ15" s="16" t="s">
        <v>60</v>
      </c>
      <c r="AK15" s="18">
        <f>+Tabla2[[#This Row],[FECHA DE TERMINACIÓN  DEL CONTRATO ]]+120</f>
        <v>44807</v>
      </c>
      <c r="AL15" s="18">
        <f>+Tabla2[[#This Row],[OPORTUNIDAD PARA LIQUIDADAR BILATERALMENTE]]+60</f>
        <v>44867</v>
      </c>
      <c r="AM15" s="18">
        <f>+Tabla2[[#This Row],[OPORTUNIDAD PARA LIQUIDAR UNILATERALMENTE]]+720</f>
        <v>45587</v>
      </c>
      <c r="AN15" s="13" t="s">
        <v>175</v>
      </c>
      <c r="AO15" s="16"/>
    </row>
    <row r="16" spans="1:41" s="20" customFormat="1" ht="40.5" customHeight="1" x14ac:dyDescent="0.25">
      <c r="A16" s="13" t="s">
        <v>44</v>
      </c>
      <c r="B16" s="13" t="s">
        <v>176</v>
      </c>
      <c r="C16" s="12">
        <v>44470</v>
      </c>
      <c r="D16" s="13" t="s">
        <v>177</v>
      </c>
      <c r="E16" s="9" t="s">
        <v>178</v>
      </c>
      <c r="F16" s="13" t="s">
        <v>179</v>
      </c>
      <c r="G16" s="13" t="s">
        <v>180</v>
      </c>
      <c r="H16" s="13"/>
      <c r="I16" s="14"/>
      <c r="J16" s="13"/>
      <c r="K16" s="13" t="s">
        <v>49</v>
      </c>
      <c r="L16" s="13" t="s">
        <v>50</v>
      </c>
      <c r="M16" s="13" t="s">
        <v>57</v>
      </c>
      <c r="N16" s="10">
        <f ca="1">+IF(Tabla2[[#This Row],[DÍAS PENDIENTES DE EJECUCIÓN]]&lt;=0,1,($Q$1-Tabla2[[#This Row],[FECHA ACTA DE INICIO]])/(Tabla2[[#This Row],[FECHA DE TERMINACIÓN  DEL CONTRATO ]]-Tabla2[[#This Row],[FECHA ACTA DE INICIO]]))</f>
        <v>1</v>
      </c>
      <c r="O16" s="11">
        <v>11421306</v>
      </c>
      <c r="P16" s="12">
        <v>44470</v>
      </c>
      <c r="Q16" s="13" t="s">
        <v>181</v>
      </c>
      <c r="R16" s="9">
        <f ca="1">+IF(Tabla2[[#This Row],[ESTADO ACTUAL DEL CONTRATO ]]="LIQUIDADO","OK",Tabla2[[#This Row],[FECHA DE TERMINACIÓN  DEL CONTRATO ]]-$Q$1)</f>
        <v>-85</v>
      </c>
      <c r="S16" s="12">
        <v>44742</v>
      </c>
      <c r="T16" s="13"/>
      <c r="U16" s="16" t="s">
        <v>60</v>
      </c>
      <c r="V16" s="16" t="s">
        <v>60</v>
      </c>
      <c r="W16" s="16" t="s">
        <v>60</v>
      </c>
      <c r="X16" s="16" t="s">
        <v>61</v>
      </c>
      <c r="Y16" s="13" t="s">
        <v>182</v>
      </c>
      <c r="Z16" s="13" t="s">
        <v>63</v>
      </c>
      <c r="AA16" s="16" t="s">
        <v>183</v>
      </c>
      <c r="AB16" s="16"/>
      <c r="AC16" s="16"/>
      <c r="AD16" s="16"/>
      <c r="AE16" s="16"/>
      <c r="AF16" s="16" t="s">
        <v>60</v>
      </c>
      <c r="AG16" s="25" t="s">
        <v>184</v>
      </c>
      <c r="AH16" s="16" t="s">
        <v>60</v>
      </c>
      <c r="AI16" s="18">
        <v>44835</v>
      </c>
      <c r="AJ16" s="16" t="s">
        <v>60</v>
      </c>
      <c r="AK16" s="18">
        <f>+Tabla2[[#This Row],[FECHA DE TERMINACIÓN  DEL CONTRATO ]]+120</f>
        <v>44862</v>
      </c>
      <c r="AL16" s="18">
        <f>+Tabla2[[#This Row],[OPORTUNIDAD PARA LIQUIDADAR BILATERALMENTE]]+60</f>
        <v>44922</v>
      </c>
      <c r="AM16" s="18">
        <f>+Tabla2[[#This Row],[OPORTUNIDAD PARA LIQUIDAR UNILATERALMENTE]]+720</f>
        <v>45642</v>
      </c>
      <c r="AN16" s="13" t="s">
        <v>60</v>
      </c>
      <c r="AO16" s="16"/>
    </row>
    <row r="17" spans="1:41" s="20" customFormat="1" ht="40.5" customHeight="1" x14ac:dyDescent="0.25">
      <c r="A17" s="13" t="s">
        <v>44</v>
      </c>
      <c r="B17" s="13" t="s">
        <v>185</v>
      </c>
      <c r="C17" s="12">
        <v>44470</v>
      </c>
      <c r="D17" s="13" t="s">
        <v>186</v>
      </c>
      <c r="E17" s="9" t="s">
        <v>187</v>
      </c>
      <c r="F17" s="13" t="s">
        <v>188</v>
      </c>
      <c r="G17" s="13" t="s">
        <v>189</v>
      </c>
      <c r="H17" s="13"/>
      <c r="I17" s="14"/>
      <c r="J17" s="13"/>
      <c r="K17" s="13" t="s">
        <v>159</v>
      </c>
      <c r="L17" s="13" t="s">
        <v>120</v>
      </c>
      <c r="M17" s="13" t="s">
        <v>121</v>
      </c>
      <c r="N17" s="10">
        <v>1</v>
      </c>
      <c r="O17" s="11">
        <v>29732590</v>
      </c>
      <c r="P17" s="12">
        <v>44473</v>
      </c>
      <c r="Q17" s="13" t="s">
        <v>190</v>
      </c>
      <c r="R17" s="9" t="str">
        <f>+IF(Tabla2[[#This Row],[ESTADO ACTUAL DEL CONTRATO ]]="LIQUIDADO","OK",Tabla2[[#This Row],[FECHA DE TERMINACIÓN  DEL CONTRATO ]]-$Q$1)</f>
        <v>OK</v>
      </c>
      <c r="S17" s="12">
        <v>44651</v>
      </c>
      <c r="T17" s="13"/>
      <c r="U17" s="13" t="s">
        <v>191</v>
      </c>
      <c r="V17" s="16" t="s">
        <v>192</v>
      </c>
      <c r="W17" s="13" t="s">
        <v>193</v>
      </c>
      <c r="X17" s="16" t="s">
        <v>61</v>
      </c>
      <c r="Y17" s="13" t="s">
        <v>182</v>
      </c>
      <c r="Z17" s="13" t="s">
        <v>63</v>
      </c>
      <c r="AA17" s="16" t="s">
        <v>183</v>
      </c>
      <c r="AB17" s="16"/>
      <c r="AC17" s="16"/>
      <c r="AD17" s="16"/>
      <c r="AE17" s="16"/>
      <c r="AF17" s="16" t="s">
        <v>60</v>
      </c>
      <c r="AG17" s="17" t="s">
        <v>194</v>
      </c>
      <c r="AH17" s="16" t="s">
        <v>60</v>
      </c>
      <c r="AI17" s="18">
        <v>44470</v>
      </c>
      <c r="AJ17" s="18">
        <v>44734</v>
      </c>
      <c r="AK17" s="18">
        <f>+Tabla2[[#This Row],[FECHA DE TERMINACIÓN  DEL CONTRATO ]]+120</f>
        <v>44771</v>
      </c>
      <c r="AL17" s="18">
        <f>+Tabla2[[#This Row],[OPORTUNIDAD PARA LIQUIDADAR BILATERALMENTE]]+60</f>
        <v>44831</v>
      </c>
      <c r="AM17" s="18">
        <f>+Tabla2[[#This Row],[OPORTUNIDAD PARA LIQUIDAR UNILATERALMENTE]]+720</f>
        <v>45551</v>
      </c>
      <c r="AN17" s="13" t="s">
        <v>60</v>
      </c>
      <c r="AO17" s="16"/>
    </row>
    <row r="18" spans="1:41" s="20" customFormat="1" ht="40.5" customHeight="1" x14ac:dyDescent="0.25">
      <c r="A18" s="13" t="s">
        <v>44</v>
      </c>
      <c r="B18" s="13" t="s">
        <v>195</v>
      </c>
      <c r="C18" s="12">
        <v>44504</v>
      </c>
      <c r="D18" s="13" t="s">
        <v>196</v>
      </c>
      <c r="E18" s="9" t="s">
        <v>197</v>
      </c>
      <c r="F18" s="13" t="s">
        <v>198</v>
      </c>
      <c r="G18" s="13" t="s">
        <v>195</v>
      </c>
      <c r="H18" s="13"/>
      <c r="I18" s="14"/>
      <c r="J18" s="13"/>
      <c r="K18" s="13" t="s">
        <v>49</v>
      </c>
      <c r="L18" s="13" t="s">
        <v>120</v>
      </c>
      <c r="M18" s="13" t="s">
        <v>199</v>
      </c>
      <c r="N18" s="10">
        <f ca="1">+IF(Tabla2[[#This Row],[DÍAS PENDIENTES DE EJECUCIÓN]]&lt;=0,1,($Q$1-Tabla2[[#This Row],[FECHA ACTA DE INICIO]])/(Tabla2[[#This Row],[FECHA DE TERMINACIÓN  DEL CONTRATO ]]-Tabla2[[#This Row],[FECHA ACTA DE INICIO]]))</f>
        <v>1</v>
      </c>
      <c r="O18" s="11">
        <v>35700000</v>
      </c>
      <c r="P18" s="12">
        <v>44508</v>
      </c>
      <c r="Q18" s="13" t="s">
        <v>200</v>
      </c>
      <c r="R18" s="9">
        <f ca="1">+IF(Tabla2[[#This Row],[ESTADO ACTUAL DEL CONTRATO ]]="LIQUIDADO","OK",Tabla2[[#This Row],[FECHA DE TERMINACIÓN  DEL CONTRATO ]]-$Q$1)</f>
        <v>-289</v>
      </c>
      <c r="S18" s="12">
        <v>44538</v>
      </c>
      <c r="T18" s="13"/>
      <c r="U18" s="16" t="s">
        <v>60</v>
      </c>
      <c r="V18" s="16" t="s">
        <v>60</v>
      </c>
      <c r="W18" s="16" t="s">
        <v>60</v>
      </c>
      <c r="X18" s="16" t="s">
        <v>61</v>
      </c>
      <c r="Y18" s="13" t="s">
        <v>124</v>
      </c>
      <c r="Z18" s="13" t="s">
        <v>63</v>
      </c>
      <c r="AA18" s="13" t="s">
        <v>125</v>
      </c>
      <c r="AB18" s="13"/>
      <c r="AC18" s="13"/>
      <c r="AD18" s="13"/>
      <c r="AE18" s="13"/>
      <c r="AF18" s="16" t="s">
        <v>60</v>
      </c>
      <c r="AG18" s="17" t="s">
        <v>201</v>
      </c>
      <c r="AH18" s="16" t="s">
        <v>60</v>
      </c>
      <c r="AI18" s="18">
        <v>44869</v>
      </c>
      <c r="AJ18" s="16" t="s">
        <v>60</v>
      </c>
      <c r="AK18" s="18">
        <f>+Tabla2[[#This Row],[FECHA DE TERMINACIÓN  DEL CONTRATO ]]+120</f>
        <v>44658</v>
      </c>
      <c r="AL18" s="18">
        <f>+Tabla2[[#This Row],[OPORTUNIDAD PARA LIQUIDADAR BILATERALMENTE]]+60</f>
        <v>44718</v>
      </c>
      <c r="AM18" s="18">
        <f>+Tabla2[[#This Row],[OPORTUNIDAD PARA LIQUIDAR UNILATERALMENTE]]+720</f>
        <v>45438</v>
      </c>
      <c r="AN18" s="13" t="s">
        <v>60</v>
      </c>
      <c r="AO18" s="16"/>
    </row>
    <row r="19" spans="1:41" s="20" customFormat="1" ht="40.5" customHeight="1" x14ac:dyDescent="0.25">
      <c r="A19" s="13" t="s">
        <v>44</v>
      </c>
      <c r="B19" s="13" t="s">
        <v>202</v>
      </c>
      <c r="C19" s="12">
        <v>44519</v>
      </c>
      <c r="D19" s="13" t="s">
        <v>203</v>
      </c>
      <c r="E19" s="9" t="s">
        <v>204</v>
      </c>
      <c r="F19" s="13" t="s">
        <v>205</v>
      </c>
      <c r="G19" s="13" t="s">
        <v>206</v>
      </c>
      <c r="H19" s="13"/>
      <c r="I19" s="14"/>
      <c r="J19" s="13"/>
      <c r="K19" s="13" t="s">
        <v>49</v>
      </c>
      <c r="L19" s="13" t="s">
        <v>120</v>
      </c>
      <c r="M19" s="13" t="s">
        <v>199</v>
      </c>
      <c r="N19" s="10">
        <f ca="1">+IF(Tabla2[[#This Row],[DÍAS PENDIENTES DE EJECUCIÓN]]&lt;=0,1,($Q$1-Tabla2[[#This Row],[FECHA ACTA DE INICIO]])/(Tabla2[[#This Row],[FECHA DE TERMINACIÓN  DEL CONTRATO ]]-Tabla2[[#This Row],[FECHA ACTA DE INICIO]]))</f>
        <v>1</v>
      </c>
      <c r="O19" s="11">
        <v>27844300.75</v>
      </c>
      <c r="P19" s="12">
        <v>44534</v>
      </c>
      <c r="Q19" s="13" t="s">
        <v>207</v>
      </c>
      <c r="R19" s="9">
        <f ca="1">+IF(Tabla2[[#This Row],[ESTADO ACTUAL DEL CONTRATO ]]="LIQUIDADO","OK",Tabla2[[#This Row],[FECHA DE TERMINACIÓN  DEL CONTRATO ]]-$Q$1)</f>
        <v>-283</v>
      </c>
      <c r="S19" s="12">
        <v>44544</v>
      </c>
      <c r="T19" s="13"/>
      <c r="U19" s="16" t="s">
        <v>60</v>
      </c>
      <c r="V19" s="16" t="s">
        <v>60</v>
      </c>
      <c r="W19" s="16" t="s">
        <v>60</v>
      </c>
      <c r="X19" s="16" t="s">
        <v>61</v>
      </c>
      <c r="Y19" s="13" t="s">
        <v>182</v>
      </c>
      <c r="Z19" s="13" t="s">
        <v>63</v>
      </c>
      <c r="AA19" s="13" t="s">
        <v>183</v>
      </c>
      <c r="AB19" s="13"/>
      <c r="AC19" s="13"/>
      <c r="AD19" s="13"/>
      <c r="AE19" s="13"/>
      <c r="AF19" s="16" t="s">
        <v>60</v>
      </c>
      <c r="AG19" s="17" t="s">
        <v>208</v>
      </c>
      <c r="AH19" s="16" t="s">
        <v>60</v>
      </c>
      <c r="AI19" s="18">
        <v>44519</v>
      </c>
      <c r="AJ19" s="16" t="s">
        <v>60</v>
      </c>
      <c r="AK19" s="18">
        <f>+Tabla2[[#This Row],[FECHA DE TERMINACIÓN  DEL CONTRATO ]]+120</f>
        <v>44664</v>
      </c>
      <c r="AL19" s="18">
        <f>+Tabla2[[#This Row],[OPORTUNIDAD PARA LIQUIDADAR BILATERALMENTE]]+60</f>
        <v>44724</v>
      </c>
      <c r="AM19" s="18">
        <f>+Tabla2[[#This Row],[OPORTUNIDAD PARA LIQUIDAR UNILATERALMENTE]]+720</f>
        <v>45444</v>
      </c>
      <c r="AN19" s="13" t="s">
        <v>60</v>
      </c>
      <c r="AO19" s="16"/>
    </row>
    <row r="20" spans="1:41" s="20" customFormat="1" ht="40.5" customHeight="1" x14ac:dyDescent="0.25">
      <c r="A20" s="13" t="s">
        <v>44</v>
      </c>
      <c r="B20" s="13" t="s">
        <v>209</v>
      </c>
      <c r="C20" s="12">
        <v>44531</v>
      </c>
      <c r="D20" s="13" t="s">
        <v>210</v>
      </c>
      <c r="E20" s="9" t="s">
        <v>211</v>
      </c>
      <c r="F20" s="13" t="s">
        <v>212</v>
      </c>
      <c r="G20" s="13" t="s">
        <v>213</v>
      </c>
      <c r="H20" s="13"/>
      <c r="I20" s="14"/>
      <c r="J20" s="13"/>
      <c r="K20" s="13" t="s">
        <v>49</v>
      </c>
      <c r="L20" s="13" t="s">
        <v>120</v>
      </c>
      <c r="M20" s="13" t="s">
        <v>199</v>
      </c>
      <c r="N20" s="10">
        <f ca="1">+IF(Tabla2[[#This Row],[DÍAS PENDIENTES DE EJECUCIÓN]]&lt;=0,1,($Q$1-Tabla2[[#This Row],[FECHA ACTA DE INICIO]])/(Tabla2[[#This Row],[FECHA DE TERMINACIÓN  DEL CONTRATO ]]-Tabla2[[#This Row],[FECHA ACTA DE INICIO]]))</f>
        <v>1</v>
      </c>
      <c r="O20" s="11">
        <v>8277520</v>
      </c>
      <c r="P20" s="12">
        <v>44531</v>
      </c>
      <c r="Q20" s="13" t="s">
        <v>214</v>
      </c>
      <c r="R20" s="9">
        <f ca="1">+IF(Tabla2[[#This Row],[ESTADO ACTUAL DEL CONTRATO ]]="LIQUIDADO","OK",Tabla2[[#This Row],[FECHA DE TERMINACIÓN  DEL CONTRATO ]]-$Q$1)</f>
        <v>-266</v>
      </c>
      <c r="S20" s="12">
        <v>44561</v>
      </c>
      <c r="T20" s="13"/>
      <c r="U20" s="16" t="s">
        <v>60</v>
      </c>
      <c r="V20" s="16" t="s">
        <v>60</v>
      </c>
      <c r="W20" s="16" t="s">
        <v>60</v>
      </c>
      <c r="X20" s="16" t="s">
        <v>61</v>
      </c>
      <c r="Y20" s="13" t="s">
        <v>182</v>
      </c>
      <c r="Z20" s="13" t="s">
        <v>63</v>
      </c>
      <c r="AA20" s="13" t="s">
        <v>183</v>
      </c>
      <c r="AB20" s="13"/>
      <c r="AC20" s="13"/>
      <c r="AD20" s="13"/>
      <c r="AE20" s="13"/>
      <c r="AF20" s="16" t="s">
        <v>60</v>
      </c>
      <c r="AG20" s="17" t="s">
        <v>215</v>
      </c>
      <c r="AH20" s="16" t="s">
        <v>60</v>
      </c>
      <c r="AI20" s="18">
        <v>44896</v>
      </c>
      <c r="AJ20" s="16" t="s">
        <v>60</v>
      </c>
      <c r="AK20" s="18">
        <f>+Tabla2[[#This Row],[FECHA DE TERMINACIÓN  DEL CONTRATO ]]+120</f>
        <v>44681</v>
      </c>
      <c r="AL20" s="18">
        <f>+Tabla2[[#This Row],[OPORTUNIDAD PARA LIQUIDADAR BILATERALMENTE]]+60</f>
        <v>44741</v>
      </c>
      <c r="AM20" s="18">
        <f>+Tabla2[[#This Row],[OPORTUNIDAD PARA LIQUIDAR UNILATERALMENTE]]+720</f>
        <v>45461</v>
      </c>
      <c r="AN20" s="13" t="s">
        <v>60</v>
      </c>
      <c r="AO20" s="16"/>
    </row>
    <row r="21" spans="1:41" s="20" customFormat="1" ht="40.5" customHeight="1" x14ac:dyDescent="0.25">
      <c r="A21" s="13" t="s">
        <v>44</v>
      </c>
      <c r="B21" s="13" t="s">
        <v>216</v>
      </c>
      <c r="C21" s="12">
        <v>44566</v>
      </c>
      <c r="D21" s="13" t="s">
        <v>217</v>
      </c>
      <c r="E21" s="9">
        <v>1035415829</v>
      </c>
      <c r="F21" s="13" t="s">
        <v>218</v>
      </c>
      <c r="G21" s="13" t="s">
        <v>219</v>
      </c>
      <c r="H21" s="13"/>
      <c r="I21" s="14"/>
      <c r="J21" s="13"/>
      <c r="K21" s="13" t="s">
        <v>49</v>
      </c>
      <c r="L21" s="13" t="s">
        <v>220</v>
      </c>
      <c r="M21" s="13" t="s">
        <v>121</v>
      </c>
      <c r="N21" s="10">
        <v>1</v>
      </c>
      <c r="O21" s="11">
        <v>25784359</v>
      </c>
      <c r="P21" s="12">
        <v>44566</v>
      </c>
      <c r="Q21" s="13" t="s">
        <v>221</v>
      </c>
      <c r="R21" s="9" t="str">
        <f>+IF(Tabla2[[#This Row],[ESTADO ACTUAL DEL CONTRATO ]]="LIQUIDADO","OK",Tabla2[[#This Row],[FECHA DE TERMINACIÓN  DEL CONTRATO ]]-$Q$1)</f>
        <v>OK</v>
      </c>
      <c r="S21" s="12">
        <v>44742</v>
      </c>
      <c r="T21" s="13"/>
      <c r="U21" s="16" t="s">
        <v>60</v>
      </c>
      <c r="V21" s="16" t="s">
        <v>60</v>
      </c>
      <c r="W21" s="16" t="s">
        <v>60</v>
      </c>
      <c r="X21" s="16" t="s">
        <v>61</v>
      </c>
      <c r="Y21" s="13" t="s">
        <v>222</v>
      </c>
      <c r="Z21" s="13" t="s">
        <v>63</v>
      </c>
      <c r="AA21" s="13" t="s">
        <v>223</v>
      </c>
      <c r="AB21" s="13"/>
      <c r="AC21" s="13"/>
      <c r="AD21" s="13"/>
      <c r="AE21" s="13"/>
      <c r="AF21" s="16" t="s">
        <v>60</v>
      </c>
      <c r="AG21" s="17" t="s">
        <v>224</v>
      </c>
      <c r="AH21" s="16" t="s">
        <v>60</v>
      </c>
      <c r="AI21" s="18">
        <v>44566</v>
      </c>
      <c r="AJ21" s="16">
        <v>44742</v>
      </c>
      <c r="AK21" s="18">
        <f>+Tabla2[[#This Row],[FECHA DE TERMINACIÓN  DEL CONTRATO ]]+120</f>
        <v>44862</v>
      </c>
      <c r="AL21" s="18">
        <f>+Tabla2[[#This Row],[OPORTUNIDAD PARA LIQUIDADAR BILATERALMENTE]]+60</f>
        <v>44922</v>
      </c>
      <c r="AM21" s="18">
        <f>+Tabla2[[#This Row],[OPORTUNIDAD PARA LIQUIDAR UNILATERALMENTE]]+720</f>
        <v>45642</v>
      </c>
      <c r="AN21" s="13" t="s">
        <v>60</v>
      </c>
      <c r="AO21" s="16"/>
    </row>
    <row r="22" spans="1:41" s="20" customFormat="1" ht="40.5" customHeight="1" x14ac:dyDescent="0.25">
      <c r="A22" s="13" t="s">
        <v>44</v>
      </c>
      <c r="B22" s="13" t="s">
        <v>225</v>
      </c>
      <c r="C22" s="12">
        <v>44566</v>
      </c>
      <c r="D22" s="13" t="s">
        <v>226</v>
      </c>
      <c r="E22" s="9">
        <v>43598197</v>
      </c>
      <c r="F22" s="13" t="s">
        <v>227</v>
      </c>
      <c r="G22" s="13" t="s">
        <v>228</v>
      </c>
      <c r="H22" s="13"/>
      <c r="I22" s="14"/>
      <c r="J22" s="13"/>
      <c r="K22" s="13" t="s">
        <v>49</v>
      </c>
      <c r="L22" s="13" t="s">
        <v>220</v>
      </c>
      <c r="M22" s="13" t="s">
        <v>121</v>
      </c>
      <c r="N22" s="10">
        <v>1</v>
      </c>
      <c r="O22" s="11">
        <v>25784359</v>
      </c>
      <c r="P22" s="12">
        <v>44566</v>
      </c>
      <c r="Q22" s="13" t="s">
        <v>221</v>
      </c>
      <c r="R22" s="9" t="str">
        <f>+IF(Tabla2[[#This Row],[ESTADO ACTUAL DEL CONTRATO ]]="LIQUIDADO","OK",Tabla2[[#This Row],[FECHA DE TERMINACIÓN  DEL CONTRATO ]]-$Q$1)</f>
        <v>OK</v>
      </c>
      <c r="S22" s="12">
        <v>44742</v>
      </c>
      <c r="T22" s="13"/>
      <c r="U22" s="16" t="s">
        <v>60</v>
      </c>
      <c r="V22" s="16" t="s">
        <v>60</v>
      </c>
      <c r="W22" s="16" t="s">
        <v>60</v>
      </c>
      <c r="X22" s="16" t="s">
        <v>61</v>
      </c>
      <c r="Y22" s="13" t="s">
        <v>229</v>
      </c>
      <c r="Z22" s="13" t="s">
        <v>63</v>
      </c>
      <c r="AA22" s="13" t="s">
        <v>230</v>
      </c>
      <c r="AB22" s="13"/>
      <c r="AC22" s="13"/>
      <c r="AD22" s="13"/>
      <c r="AE22" s="13"/>
      <c r="AF22" s="16" t="s">
        <v>60</v>
      </c>
      <c r="AG22" s="17" t="s">
        <v>231</v>
      </c>
      <c r="AH22" s="16" t="s">
        <v>60</v>
      </c>
      <c r="AI22" s="18">
        <v>44566</v>
      </c>
      <c r="AJ22" s="16">
        <v>44742</v>
      </c>
      <c r="AK22" s="18">
        <f>+Tabla2[[#This Row],[FECHA DE TERMINACIÓN  DEL CONTRATO ]]+120</f>
        <v>44862</v>
      </c>
      <c r="AL22" s="18">
        <f>+Tabla2[[#This Row],[OPORTUNIDAD PARA LIQUIDADAR BILATERALMENTE]]+60</f>
        <v>44922</v>
      </c>
      <c r="AM22" s="18">
        <f>+Tabla2[[#This Row],[OPORTUNIDAD PARA LIQUIDAR UNILATERALMENTE]]+720</f>
        <v>45642</v>
      </c>
      <c r="AN22" s="13" t="s">
        <v>60</v>
      </c>
      <c r="AO22" s="16"/>
    </row>
    <row r="23" spans="1:41" s="20" customFormat="1" ht="40.5" customHeight="1" x14ac:dyDescent="0.25">
      <c r="A23" s="13" t="s">
        <v>44</v>
      </c>
      <c r="B23" s="13" t="s">
        <v>232</v>
      </c>
      <c r="C23" s="12">
        <v>44565</v>
      </c>
      <c r="D23" s="13" t="s">
        <v>233</v>
      </c>
      <c r="E23" s="9">
        <v>1017207015</v>
      </c>
      <c r="F23" s="13" t="s">
        <v>234</v>
      </c>
      <c r="G23" s="13" t="s">
        <v>235</v>
      </c>
      <c r="H23" s="13"/>
      <c r="I23" s="14"/>
      <c r="J23" s="13"/>
      <c r="K23" s="13" t="s">
        <v>49</v>
      </c>
      <c r="L23" s="13" t="s">
        <v>220</v>
      </c>
      <c r="M23" s="13" t="s">
        <v>121</v>
      </c>
      <c r="N23" s="10">
        <v>1</v>
      </c>
      <c r="O23" s="11">
        <v>36140052</v>
      </c>
      <c r="P23" s="12">
        <v>44565</v>
      </c>
      <c r="Q23" s="13" t="s">
        <v>236</v>
      </c>
      <c r="R23" s="9" t="str">
        <f>+IF(Tabla2[[#This Row],[ESTADO ACTUAL DEL CONTRATO ]]="LIQUIDADO","OK",Tabla2[[#This Row],[FECHA DE TERMINACIÓN  DEL CONTRATO ]]-$Q$1)</f>
        <v>OK</v>
      </c>
      <c r="S23" s="12">
        <v>44742</v>
      </c>
      <c r="T23" s="13"/>
      <c r="U23" s="16" t="s">
        <v>60</v>
      </c>
      <c r="V23" s="16" t="s">
        <v>60</v>
      </c>
      <c r="W23" s="16" t="s">
        <v>60</v>
      </c>
      <c r="X23" s="16" t="s">
        <v>61</v>
      </c>
      <c r="Y23" s="13" t="s">
        <v>237</v>
      </c>
      <c r="Z23" s="13" t="s">
        <v>63</v>
      </c>
      <c r="AA23" s="13" t="s">
        <v>238</v>
      </c>
      <c r="AB23" s="13"/>
      <c r="AC23" s="13"/>
      <c r="AD23" s="13"/>
      <c r="AE23" s="13"/>
      <c r="AF23" s="16" t="s">
        <v>60</v>
      </c>
      <c r="AG23" s="17" t="s">
        <v>239</v>
      </c>
      <c r="AH23" s="16" t="s">
        <v>60</v>
      </c>
      <c r="AI23" s="18">
        <v>44565</v>
      </c>
      <c r="AJ23" s="16">
        <v>44742</v>
      </c>
      <c r="AK23" s="18">
        <f>+Tabla2[[#This Row],[FECHA DE TERMINACIÓN  DEL CONTRATO ]]+120</f>
        <v>44862</v>
      </c>
      <c r="AL23" s="18">
        <f>+Tabla2[[#This Row],[OPORTUNIDAD PARA LIQUIDADAR BILATERALMENTE]]+60</f>
        <v>44922</v>
      </c>
      <c r="AM23" s="18">
        <f>+Tabla2[[#This Row],[OPORTUNIDAD PARA LIQUIDAR UNILATERALMENTE]]+720</f>
        <v>45642</v>
      </c>
      <c r="AN23" s="13" t="s">
        <v>60</v>
      </c>
      <c r="AO23" s="16"/>
    </row>
    <row r="24" spans="1:41" s="20" customFormat="1" ht="40.5" customHeight="1" x14ac:dyDescent="0.25">
      <c r="A24" s="13" t="s">
        <v>44</v>
      </c>
      <c r="B24" s="13" t="s">
        <v>240</v>
      </c>
      <c r="C24" s="12">
        <v>44565</v>
      </c>
      <c r="D24" s="13" t="s">
        <v>61</v>
      </c>
      <c r="E24" s="9">
        <v>1017221690</v>
      </c>
      <c r="F24" s="13" t="s">
        <v>241</v>
      </c>
      <c r="G24" s="13" t="s">
        <v>242</v>
      </c>
      <c r="H24" s="13"/>
      <c r="I24" s="14"/>
      <c r="J24" s="13"/>
      <c r="K24" s="13" t="s">
        <v>49</v>
      </c>
      <c r="L24" s="13" t="s">
        <v>220</v>
      </c>
      <c r="M24" s="13" t="s">
        <v>121</v>
      </c>
      <c r="N24" s="10">
        <v>1</v>
      </c>
      <c r="O24" s="11">
        <v>35938153</v>
      </c>
      <c r="P24" s="12">
        <v>44565</v>
      </c>
      <c r="Q24" s="13" t="s">
        <v>236</v>
      </c>
      <c r="R24" s="9" t="str">
        <f>+IF(Tabla2[[#This Row],[ESTADO ACTUAL DEL CONTRATO ]]="LIQUIDADO","OK",Tabla2[[#This Row],[FECHA DE TERMINACIÓN  DEL CONTRATO ]]-$Q$1)</f>
        <v>OK</v>
      </c>
      <c r="S24" s="12">
        <v>44742</v>
      </c>
      <c r="T24" s="13"/>
      <c r="U24" s="16" t="s">
        <v>60</v>
      </c>
      <c r="V24" s="16" t="s">
        <v>60</v>
      </c>
      <c r="W24" s="16" t="s">
        <v>60</v>
      </c>
      <c r="X24" s="16" t="s">
        <v>233</v>
      </c>
      <c r="Y24" s="13" t="s">
        <v>237</v>
      </c>
      <c r="Z24" s="13" t="s">
        <v>63</v>
      </c>
      <c r="AA24" s="13" t="s">
        <v>238</v>
      </c>
      <c r="AB24" s="13"/>
      <c r="AC24" s="13"/>
      <c r="AD24" s="13"/>
      <c r="AE24" s="13"/>
      <c r="AF24" s="16" t="s">
        <v>60</v>
      </c>
      <c r="AG24" s="17" t="s">
        <v>243</v>
      </c>
      <c r="AH24" s="16" t="s">
        <v>60</v>
      </c>
      <c r="AI24" s="18">
        <v>44565</v>
      </c>
      <c r="AJ24" s="16" t="s">
        <v>60</v>
      </c>
      <c r="AK24" s="18">
        <f>+Tabla2[[#This Row],[FECHA DE TERMINACIÓN  DEL CONTRATO ]]+120</f>
        <v>44862</v>
      </c>
      <c r="AL24" s="18">
        <f>+Tabla2[[#This Row],[OPORTUNIDAD PARA LIQUIDADAR BILATERALMENTE]]+60</f>
        <v>44922</v>
      </c>
      <c r="AM24" s="18">
        <f>+Tabla2[[#This Row],[OPORTUNIDAD PARA LIQUIDAR UNILATERALMENTE]]+720</f>
        <v>45642</v>
      </c>
      <c r="AN24" s="13" t="s">
        <v>60</v>
      </c>
      <c r="AO24" s="16"/>
    </row>
    <row r="25" spans="1:41" s="20" customFormat="1" ht="40.5" customHeight="1" x14ac:dyDescent="0.25">
      <c r="A25" s="13" t="s">
        <v>44</v>
      </c>
      <c r="B25" s="13" t="s">
        <v>244</v>
      </c>
      <c r="C25" s="12">
        <v>44566</v>
      </c>
      <c r="D25" s="13" t="s">
        <v>245</v>
      </c>
      <c r="E25" s="9">
        <v>71272144</v>
      </c>
      <c r="F25" s="13" t="s">
        <v>246</v>
      </c>
      <c r="G25" s="13" t="s">
        <v>247</v>
      </c>
      <c r="H25" s="13" t="s">
        <v>248</v>
      </c>
      <c r="I25" s="14">
        <v>70286068</v>
      </c>
      <c r="J25" s="13">
        <v>44607</v>
      </c>
      <c r="K25" s="13" t="s">
        <v>49</v>
      </c>
      <c r="L25" s="13" t="s">
        <v>220</v>
      </c>
      <c r="M25" s="13" t="s">
        <v>121</v>
      </c>
      <c r="N25" s="10">
        <v>1</v>
      </c>
      <c r="O25" s="11">
        <v>32516537</v>
      </c>
      <c r="P25" s="12">
        <v>44566</v>
      </c>
      <c r="Q25" s="13" t="s">
        <v>221</v>
      </c>
      <c r="R25" s="9" t="str">
        <f>+IF(Tabla2[[#This Row],[ESTADO ACTUAL DEL CONTRATO ]]="LIQUIDADO","OK",Tabla2[[#This Row],[FECHA DE TERMINACIÓN  DEL CONTRATO ]]-$Q$1)</f>
        <v>OK</v>
      </c>
      <c r="S25" s="12">
        <v>44742</v>
      </c>
      <c r="T25" s="13"/>
      <c r="U25" s="16" t="s">
        <v>60</v>
      </c>
      <c r="V25" s="16" t="s">
        <v>60</v>
      </c>
      <c r="W25" s="16" t="s">
        <v>60</v>
      </c>
      <c r="X25" s="16" t="s">
        <v>61</v>
      </c>
      <c r="Y25" s="13" t="s">
        <v>182</v>
      </c>
      <c r="Z25" s="13" t="s">
        <v>63</v>
      </c>
      <c r="AA25" s="13"/>
      <c r="AB25" s="13"/>
      <c r="AC25" s="13"/>
      <c r="AD25" s="13"/>
      <c r="AE25" s="13"/>
      <c r="AF25" s="16" t="s">
        <v>60</v>
      </c>
      <c r="AG25" s="17" t="s">
        <v>249</v>
      </c>
      <c r="AH25" s="16" t="s">
        <v>60</v>
      </c>
      <c r="AI25" s="18">
        <v>44566</v>
      </c>
      <c r="AJ25" s="16" t="s">
        <v>60</v>
      </c>
      <c r="AK25" s="18">
        <f>+Tabla2[[#This Row],[FECHA DE TERMINACIÓN  DEL CONTRATO ]]+120</f>
        <v>44862</v>
      </c>
      <c r="AL25" s="18">
        <f>+Tabla2[[#This Row],[OPORTUNIDAD PARA LIQUIDADAR BILATERALMENTE]]+60</f>
        <v>44922</v>
      </c>
      <c r="AM25" s="18">
        <f>+Tabla2[[#This Row],[OPORTUNIDAD PARA LIQUIDAR UNILATERALMENTE]]+720</f>
        <v>45642</v>
      </c>
      <c r="AN25" s="13" t="s">
        <v>250</v>
      </c>
      <c r="AO25" s="16"/>
    </row>
    <row r="26" spans="1:41" s="20" customFormat="1" ht="40.5" customHeight="1" x14ac:dyDescent="0.25">
      <c r="A26" s="13" t="s">
        <v>44</v>
      </c>
      <c r="B26" s="13" t="s">
        <v>251</v>
      </c>
      <c r="C26" s="12">
        <v>44566</v>
      </c>
      <c r="D26" s="13" t="s">
        <v>252</v>
      </c>
      <c r="E26" s="9">
        <v>43922875</v>
      </c>
      <c r="F26" s="13" t="s">
        <v>253</v>
      </c>
      <c r="G26" s="13" t="s">
        <v>254</v>
      </c>
      <c r="H26" s="13"/>
      <c r="I26" s="14"/>
      <c r="J26" s="13"/>
      <c r="K26" s="13" t="s">
        <v>49</v>
      </c>
      <c r="L26" s="13" t="s">
        <v>220</v>
      </c>
      <c r="M26" s="13" t="s">
        <v>121</v>
      </c>
      <c r="N26" s="10">
        <v>1</v>
      </c>
      <c r="O26" s="11">
        <v>25784359</v>
      </c>
      <c r="P26" s="12">
        <v>44566</v>
      </c>
      <c r="Q26" s="13" t="s">
        <v>221</v>
      </c>
      <c r="R26" s="9" t="str">
        <f>+IF(Tabla2[[#This Row],[ESTADO ACTUAL DEL CONTRATO ]]="LIQUIDADO","OK",Tabla2[[#This Row],[FECHA DE TERMINACIÓN  DEL CONTRATO ]]-$Q$1)</f>
        <v>OK</v>
      </c>
      <c r="S26" s="12">
        <v>44742</v>
      </c>
      <c r="T26" s="13"/>
      <c r="U26" s="16" t="s">
        <v>60</v>
      </c>
      <c r="V26" s="16" t="s">
        <v>60</v>
      </c>
      <c r="W26" s="16" t="s">
        <v>60</v>
      </c>
      <c r="X26" s="16" t="s">
        <v>61</v>
      </c>
      <c r="Y26" s="13" t="s">
        <v>255</v>
      </c>
      <c r="Z26" s="13" t="s">
        <v>63</v>
      </c>
      <c r="AA26" s="13" t="s">
        <v>256</v>
      </c>
      <c r="AB26" s="13"/>
      <c r="AC26" s="13"/>
      <c r="AD26" s="13"/>
      <c r="AE26" s="13"/>
      <c r="AF26" s="16" t="s">
        <v>60</v>
      </c>
      <c r="AG26" s="17" t="s">
        <v>257</v>
      </c>
      <c r="AH26" s="16" t="s">
        <v>60</v>
      </c>
      <c r="AI26" s="18">
        <v>44566</v>
      </c>
      <c r="AJ26" s="16">
        <v>44742</v>
      </c>
      <c r="AK26" s="18">
        <f>+Tabla2[[#This Row],[FECHA DE TERMINACIÓN  DEL CONTRATO ]]+120</f>
        <v>44862</v>
      </c>
      <c r="AL26" s="18">
        <f>+Tabla2[[#This Row],[OPORTUNIDAD PARA LIQUIDADAR BILATERALMENTE]]+60</f>
        <v>44922</v>
      </c>
      <c r="AM26" s="18">
        <f>+Tabla2[[#This Row],[OPORTUNIDAD PARA LIQUIDAR UNILATERALMENTE]]+720</f>
        <v>45642</v>
      </c>
      <c r="AN26" s="13" t="s">
        <v>60</v>
      </c>
      <c r="AO26" s="16"/>
    </row>
    <row r="27" spans="1:41" s="20" customFormat="1" ht="55.5" customHeight="1" x14ac:dyDescent="0.25">
      <c r="A27" s="13" t="s">
        <v>44</v>
      </c>
      <c r="B27" s="13" t="s">
        <v>258</v>
      </c>
      <c r="C27" s="12">
        <v>44566</v>
      </c>
      <c r="D27" s="13" t="s">
        <v>259</v>
      </c>
      <c r="E27" s="9">
        <v>1038810329</v>
      </c>
      <c r="F27" s="13" t="s">
        <v>260</v>
      </c>
      <c r="G27" s="13" t="s">
        <v>261</v>
      </c>
      <c r="H27" s="13" t="s">
        <v>262</v>
      </c>
      <c r="I27" s="14" t="s">
        <v>263</v>
      </c>
      <c r="J27" s="13">
        <v>44719</v>
      </c>
      <c r="K27" s="13" t="s">
        <v>49</v>
      </c>
      <c r="L27" s="13" t="s">
        <v>220</v>
      </c>
      <c r="M27" s="13" t="s">
        <v>121</v>
      </c>
      <c r="N27" s="10">
        <v>1</v>
      </c>
      <c r="O27" s="11">
        <v>19023088</v>
      </c>
      <c r="P27" s="12">
        <v>44566</v>
      </c>
      <c r="Q27" s="13" t="s">
        <v>221</v>
      </c>
      <c r="R27" s="9" t="str">
        <f>+IF(Tabla2[[#This Row],[ESTADO ACTUAL DEL CONTRATO ]]="LIQUIDADO","OK",Tabla2[[#This Row],[FECHA DE TERMINACIÓN  DEL CONTRATO ]]-$Q$1)</f>
        <v>OK</v>
      </c>
      <c r="S27" s="12">
        <v>44742</v>
      </c>
      <c r="T27" s="13"/>
      <c r="U27" s="16" t="s">
        <v>60</v>
      </c>
      <c r="V27" s="16" t="s">
        <v>60</v>
      </c>
      <c r="W27" s="16" t="s">
        <v>60</v>
      </c>
      <c r="X27" s="16" t="s">
        <v>233</v>
      </c>
      <c r="Y27" s="13" t="s">
        <v>145</v>
      </c>
      <c r="Z27" s="13" t="s">
        <v>63</v>
      </c>
      <c r="AA27" s="13" t="s">
        <v>146</v>
      </c>
      <c r="AB27" s="13"/>
      <c r="AC27" s="13"/>
      <c r="AD27" s="13"/>
      <c r="AE27" s="13"/>
      <c r="AF27" s="16" t="s">
        <v>60</v>
      </c>
      <c r="AG27" s="17" t="s">
        <v>264</v>
      </c>
      <c r="AH27" s="16" t="s">
        <v>60</v>
      </c>
      <c r="AI27" s="18">
        <v>44566</v>
      </c>
      <c r="AJ27" s="16">
        <v>44742</v>
      </c>
      <c r="AK27" s="18">
        <f>+Tabla2[[#This Row],[FECHA DE TERMINACIÓN  DEL CONTRATO ]]+120</f>
        <v>44862</v>
      </c>
      <c r="AL27" s="18">
        <f>+Tabla2[[#This Row],[OPORTUNIDAD PARA LIQUIDADAR BILATERALMENTE]]+60</f>
        <v>44922</v>
      </c>
      <c r="AM27" s="18">
        <f>+Tabla2[[#This Row],[OPORTUNIDAD PARA LIQUIDAR UNILATERALMENTE]]+720</f>
        <v>45642</v>
      </c>
      <c r="AN27" s="13" t="s">
        <v>265</v>
      </c>
      <c r="AO27" s="16"/>
    </row>
    <row r="28" spans="1:41" s="20" customFormat="1" ht="40.5" customHeight="1" x14ac:dyDescent="0.25">
      <c r="A28" s="13" t="s">
        <v>44</v>
      </c>
      <c r="B28" s="13" t="s">
        <v>266</v>
      </c>
      <c r="C28" s="12">
        <v>44566</v>
      </c>
      <c r="D28" s="13" t="s">
        <v>267</v>
      </c>
      <c r="E28" s="9">
        <v>8431365</v>
      </c>
      <c r="F28" s="13" t="s">
        <v>268</v>
      </c>
      <c r="G28" s="13" t="s">
        <v>269</v>
      </c>
      <c r="H28" s="13"/>
      <c r="I28" s="14"/>
      <c r="J28" s="13"/>
      <c r="K28" s="13" t="s">
        <v>49</v>
      </c>
      <c r="L28" s="13" t="s">
        <v>220</v>
      </c>
      <c r="M28" s="13" t="s">
        <v>121</v>
      </c>
      <c r="N28" s="10">
        <v>1</v>
      </c>
      <c r="O28" s="11">
        <v>41413219</v>
      </c>
      <c r="P28" s="12">
        <v>44566</v>
      </c>
      <c r="Q28" s="13" t="s">
        <v>221</v>
      </c>
      <c r="R28" s="9" t="str">
        <f>+IF(Tabla2[[#This Row],[ESTADO ACTUAL DEL CONTRATO ]]="LIQUIDADO","OK",Tabla2[[#This Row],[FECHA DE TERMINACIÓN  DEL CONTRATO ]]-$Q$1)</f>
        <v>OK</v>
      </c>
      <c r="S28" s="12">
        <v>44742</v>
      </c>
      <c r="T28" s="13"/>
      <c r="U28" s="16" t="s">
        <v>60</v>
      </c>
      <c r="V28" s="16" t="s">
        <v>60</v>
      </c>
      <c r="W28" s="16" t="s">
        <v>60</v>
      </c>
      <c r="X28" s="16" t="s">
        <v>61</v>
      </c>
      <c r="Y28" s="13" t="s">
        <v>77</v>
      </c>
      <c r="Z28" s="13" t="s">
        <v>63</v>
      </c>
      <c r="AA28" s="13" t="s">
        <v>270</v>
      </c>
      <c r="AB28" s="13"/>
      <c r="AC28" s="13"/>
      <c r="AD28" s="13"/>
      <c r="AE28" s="13"/>
      <c r="AF28" s="16" t="s">
        <v>60</v>
      </c>
      <c r="AG28" s="17" t="s">
        <v>271</v>
      </c>
      <c r="AH28" s="16" t="s">
        <v>60</v>
      </c>
      <c r="AI28" s="18">
        <v>44566</v>
      </c>
      <c r="AJ28" s="16">
        <v>44742</v>
      </c>
      <c r="AK28" s="18">
        <f>+Tabla2[[#This Row],[FECHA DE TERMINACIÓN  DEL CONTRATO ]]+120</f>
        <v>44862</v>
      </c>
      <c r="AL28" s="18">
        <f>+Tabla2[[#This Row],[OPORTUNIDAD PARA LIQUIDADAR BILATERALMENTE]]+60</f>
        <v>44922</v>
      </c>
      <c r="AM28" s="18">
        <f>+Tabla2[[#This Row],[OPORTUNIDAD PARA LIQUIDAR UNILATERALMENTE]]+720</f>
        <v>45642</v>
      </c>
      <c r="AN28" s="13" t="s">
        <v>60</v>
      </c>
      <c r="AO28" s="16"/>
    </row>
    <row r="29" spans="1:41" s="20" customFormat="1" ht="40.5" customHeight="1" x14ac:dyDescent="0.25">
      <c r="A29" s="13" t="s">
        <v>44</v>
      </c>
      <c r="B29" s="13" t="s">
        <v>272</v>
      </c>
      <c r="C29" s="12">
        <v>44566</v>
      </c>
      <c r="D29" s="13" t="s">
        <v>273</v>
      </c>
      <c r="E29" s="9">
        <v>43160884</v>
      </c>
      <c r="F29" s="13" t="s">
        <v>274</v>
      </c>
      <c r="G29" s="13" t="s">
        <v>275</v>
      </c>
      <c r="H29" s="13"/>
      <c r="I29" s="14"/>
      <c r="J29" s="13"/>
      <c r="K29" s="13" t="s">
        <v>49</v>
      </c>
      <c r="L29" s="13" t="s">
        <v>220</v>
      </c>
      <c r="M29" s="13" t="s">
        <v>121</v>
      </c>
      <c r="N29" s="10">
        <v>1</v>
      </c>
      <c r="O29" s="11">
        <v>39881719</v>
      </c>
      <c r="P29" s="12">
        <v>44566</v>
      </c>
      <c r="Q29" s="13" t="s">
        <v>221</v>
      </c>
      <c r="R29" s="9" t="str">
        <f>+IF(Tabla2[[#This Row],[ESTADO ACTUAL DEL CONTRATO ]]="LIQUIDADO","OK",Tabla2[[#This Row],[FECHA DE TERMINACIÓN  DEL CONTRATO ]]-$Q$1)</f>
        <v>OK</v>
      </c>
      <c r="S29" s="12">
        <v>44742</v>
      </c>
      <c r="T29" s="13"/>
      <c r="U29" s="16" t="s">
        <v>60</v>
      </c>
      <c r="V29" s="16" t="s">
        <v>60</v>
      </c>
      <c r="W29" s="16" t="s">
        <v>60</v>
      </c>
      <c r="X29" s="16" t="s">
        <v>61</v>
      </c>
      <c r="Y29" s="13" t="s">
        <v>276</v>
      </c>
      <c r="Z29" s="13" t="s">
        <v>63</v>
      </c>
      <c r="AA29" s="13"/>
      <c r="AB29" s="13"/>
      <c r="AC29" s="13"/>
      <c r="AD29" s="13"/>
      <c r="AE29" s="13"/>
      <c r="AF29" s="16" t="s">
        <v>60</v>
      </c>
      <c r="AG29" s="17" t="s">
        <v>277</v>
      </c>
      <c r="AH29" s="16" t="s">
        <v>60</v>
      </c>
      <c r="AI29" s="18">
        <v>44566</v>
      </c>
      <c r="AJ29" s="16">
        <v>44742</v>
      </c>
      <c r="AK29" s="18">
        <f>+Tabla2[[#This Row],[FECHA DE TERMINACIÓN  DEL CONTRATO ]]+120</f>
        <v>44862</v>
      </c>
      <c r="AL29" s="18">
        <f>+Tabla2[[#This Row],[OPORTUNIDAD PARA LIQUIDADAR BILATERALMENTE]]+60</f>
        <v>44922</v>
      </c>
      <c r="AM29" s="18">
        <f>+Tabla2[[#This Row],[OPORTUNIDAD PARA LIQUIDAR UNILATERALMENTE]]+720</f>
        <v>45642</v>
      </c>
      <c r="AN29" s="13" t="s">
        <v>60</v>
      </c>
      <c r="AO29" s="16"/>
    </row>
    <row r="30" spans="1:41" s="20" customFormat="1" ht="40.5" customHeight="1" x14ac:dyDescent="0.25">
      <c r="A30" s="13" t="s">
        <v>44</v>
      </c>
      <c r="B30" s="13" t="s">
        <v>278</v>
      </c>
      <c r="C30" s="12">
        <v>44566</v>
      </c>
      <c r="D30" s="13" t="s">
        <v>279</v>
      </c>
      <c r="E30" s="9">
        <v>1152683822</v>
      </c>
      <c r="F30" s="13" t="s">
        <v>280</v>
      </c>
      <c r="G30" s="13" t="s">
        <v>281</v>
      </c>
      <c r="H30" s="13"/>
      <c r="I30" s="14"/>
      <c r="J30" s="13"/>
      <c r="K30" s="13" t="s">
        <v>49</v>
      </c>
      <c r="L30" s="13" t="s">
        <v>220</v>
      </c>
      <c r="M30" s="13" t="s">
        <v>121</v>
      </c>
      <c r="N30" s="10">
        <v>1</v>
      </c>
      <c r="O30" s="11">
        <v>19818576</v>
      </c>
      <c r="P30" s="12">
        <v>44566</v>
      </c>
      <c r="Q30" s="13" t="s">
        <v>221</v>
      </c>
      <c r="R30" s="9" t="str">
        <f>+IF(Tabla2[[#This Row],[ESTADO ACTUAL DEL CONTRATO ]]="LIQUIDADO","OK",Tabla2[[#This Row],[FECHA DE TERMINACIÓN  DEL CONTRATO ]]-$Q$1)</f>
        <v>OK</v>
      </c>
      <c r="S30" s="12">
        <v>44742</v>
      </c>
      <c r="T30" s="13"/>
      <c r="U30" s="16" t="s">
        <v>60</v>
      </c>
      <c r="V30" s="16" t="s">
        <v>60</v>
      </c>
      <c r="W30" s="16" t="s">
        <v>60</v>
      </c>
      <c r="X30" s="16" t="s">
        <v>61</v>
      </c>
      <c r="Y30" s="13" t="s">
        <v>182</v>
      </c>
      <c r="Z30" s="13" t="s">
        <v>63</v>
      </c>
      <c r="AA30" s="13" t="s">
        <v>183</v>
      </c>
      <c r="AB30" s="13"/>
      <c r="AC30" s="13"/>
      <c r="AD30" s="13"/>
      <c r="AE30" s="13"/>
      <c r="AF30" s="16" t="s">
        <v>60</v>
      </c>
      <c r="AG30" s="17" t="s">
        <v>282</v>
      </c>
      <c r="AH30" s="16" t="s">
        <v>60</v>
      </c>
      <c r="AI30" s="18">
        <v>44566</v>
      </c>
      <c r="AJ30" s="16">
        <v>44742</v>
      </c>
      <c r="AK30" s="18">
        <f>+Tabla2[[#This Row],[FECHA DE TERMINACIÓN  DEL CONTRATO ]]+120</f>
        <v>44862</v>
      </c>
      <c r="AL30" s="18">
        <f>+Tabla2[[#This Row],[OPORTUNIDAD PARA LIQUIDADAR BILATERALMENTE]]+60</f>
        <v>44922</v>
      </c>
      <c r="AM30" s="18">
        <f>+Tabla2[[#This Row],[OPORTUNIDAD PARA LIQUIDAR UNILATERALMENTE]]+720</f>
        <v>45642</v>
      </c>
      <c r="AN30" s="13" t="s">
        <v>60</v>
      </c>
      <c r="AO30" s="16"/>
    </row>
    <row r="31" spans="1:41" s="20" customFormat="1" ht="40.5" customHeight="1" x14ac:dyDescent="0.25">
      <c r="A31" s="13" t="s">
        <v>44</v>
      </c>
      <c r="B31" s="13" t="s">
        <v>283</v>
      </c>
      <c r="C31" s="12">
        <v>44565</v>
      </c>
      <c r="D31" s="13" t="s">
        <v>238</v>
      </c>
      <c r="E31" s="9">
        <v>10004622</v>
      </c>
      <c r="F31" s="13" t="s">
        <v>284</v>
      </c>
      <c r="G31" s="13" t="s">
        <v>285</v>
      </c>
      <c r="H31" s="13" t="s">
        <v>286</v>
      </c>
      <c r="I31" s="14">
        <v>71274502</v>
      </c>
      <c r="J31" s="13">
        <v>44691</v>
      </c>
      <c r="K31" s="13" t="s">
        <v>49</v>
      </c>
      <c r="L31" s="13" t="s">
        <v>220</v>
      </c>
      <c r="M31" s="13" t="s">
        <v>121</v>
      </c>
      <c r="N31" s="10">
        <v>1</v>
      </c>
      <c r="O31" s="11">
        <v>41413219</v>
      </c>
      <c r="P31" s="12">
        <v>44565</v>
      </c>
      <c r="Q31" s="13" t="s">
        <v>236</v>
      </c>
      <c r="R31" s="9" t="str">
        <f>+IF(Tabla2[[#This Row],[ESTADO ACTUAL DEL CONTRATO ]]="LIQUIDADO","OK",Tabla2[[#This Row],[FECHA DE TERMINACIÓN  DEL CONTRATO ]]-$Q$1)</f>
        <v>OK</v>
      </c>
      <c r="S31" s="12">
        <v>44742</v>
      </c>
      <c r="T31" s="13"/>
      <c r="U31" s="16" t="s">
        <v>60</v>
      </c>
      <c r="V31" s="16" t="s">
        <v>60</v>
      </c>
      <c r="W31" s="16" t="s">
        <v>60</v>
      </c>
      <c r="X31" s="16" t="s">
        <v>233</v>
      </c>
      <c r="Y31" s="13" t="s">
        <v>237</v>
      </c>
      <c r="Z31" s="13" t="s">
        <v>63</v>
      </c>
      <c r="AA31" s="13"/>
      <c r="AB31" s="13"/>
      <c r="AC31" s="13"/>
      <c r="AD31" s="13"/>
      <c r="AE31" s="13"/>
      <c r="AF31" s="16" t="s">
        <v>60</v>
      </c>
      <c r="AG31" s="17" t="s">
        <v>287</v>
      </c>
      <c r="AH31" s="16" t="s">
        <v>60</v>
      </c>
      <c r="AI31" s="18">
        <v>44565</v>
      </c>
      <c r="AJ31" s="16">
        <v>44742</v>
      </c>
      <c r="AK31" s="18">
        <f>+Tabla2[[#This Row],[FECHA DE TERMINACIÓN  DEL CONTRATO ]]+120</f>
        <v>44862</v>
      </c>
      <c r="AL31" s="18">
        <f>+Tabla2[[#This Row],[OPORTUNIDAD PARA LIQUIDADAR BILATERALMENTE]]+60</f>
        <v>44922</v>
      </c>
      <c r="AM31" s="18">
        <f>+Tabla2[[#This Row],[OPORTUNIDAD PARA LIQUIDAR UNILATERALMENTE]]+720</f>
        <v>45642</v>
      </c>
      <c r="AN31" s="13" t="s">
        <v>288</v>
      </c>
      <c r="AO31" s="16"/>
    </row>
    <row r="32" spans="1:41" s="20" customFormat="1" ht="40.5" customHeight="1" x14ac:dyDescent="0.25">
      <c r="A32" s="13" t="s">
        <v>44</v>
      </c>
      <c r="B32" s="13" t="s">
        <v>289</v>
      </c>
      <c r="C32" s="12">
        <v>44567</v>
      </c>
      <c r="D32" s="13" t="s">
        <v>290</v>
      </c>
      <c r="E32" s="9">
        <v>1069925474</v>
      </c>
      <c r="F32" s="13" t="s">
        <v>291</v>
      </c>
      <c r="G32" s="13" t="s">
        <v>292</v>
      </c>
      <c r="H32" s="13"/>
      <c r="I32" s="14"/>
      <c r="J32" s="13"/>
      <c r="K32" s="13" t="s">
        <v>49</v>
      </c>
      <c r="L32" s="13" t="s">
        <v>220</v>
      </c>
      <c r="M32" s="13" t="s">
        <v>121</v>
      </c>
      <c r="N32" s="10">
        <v>1</v>
      </c>
      <c r="O32" s="11">
        <v>25496266</v>
      </c>
      <c r="P32" s="12">
        <v>44567</v>
      </c>
      <c r="Q32" s="13" t="s">
        <v>293</v>
      </c>
      <c r="R32" s="9" t="str">
        <f>+IF(Tabla2[[#This Row],[ESTADO ACTUAL DEL CONTRATO ]]="LIQUIDADO","OK",Tabla2[[#This Row],[FECHA DE TERMINACIÓN  DEL CONTRATO ]]-$Q$1)</f>
        <v>OK</v>
      </c>
      <c r="S32" s="12">
        <v>44742</v>
      </c>
      <c r="T32" s="13"/>
      <c r="U32" s="16" t="s">
        <v>60</v>
      </c>
      <c r="V32" s="16" t="s">
        <v>60</v>
      </c>
      <c r="W32" s="16" t="s">
        <v>60</v>
      </c>
      <c r="X32" s="16" t="s">
        <v>61</v>
      </c>
      <c r="Y32" s="13" t="s">
        <v>172</v>
      </c>
      <c r="Z32" s="13" t="s">
        <v>63</v>
      </c>
      <c r="AA32" s="13" t="s">
        <v>173</v>
      </c>
      <c r="AB32" s="13"/>
      <c r="AC32" s="13"/>
      <c r="AD32" s="13"/>
      <c r="AE32" s="13"/>
      <c r="AF32" s="16" t="s">
        <v>60</v>
      </c>
      <c r="AG32" s="17" t="s">
        <v>294</v>
      </c>
      <c r="AH32" s="16" t="s">
        <v>60</v>
      </c>
      <c r="AI32" s="18">
        <v>44567</v>
      </c>
      <c r="AJ32" s="16">
        <v>44742</v>
      </c>
      <c r="AK32" s="18">
        <f>+Tabla2[[#This Row],[FECHA DE TERMINACIÓN  DEL CONTRATO ]]+120</f>
        <v>44862</v>
      </c>
      <c r="AL32" s="18">
        <f>+Tabla2[[#This Row],[OPORTUNIDAD PARA LIQUIDADAR BILATERALMENTE]]+60</f>
        <v>44922</v>
      </c>
      <c r="AM32" s="18">
        <f>+Tabla2[[#This Row],[OPORTUNIDAD PARA LIQUIDAR UNILATERALMENTE]]+720</f>
        <v>45642</v>
      </c>
      <c r="AN32" s="13" t="s">
        <v>60</v>
      </c>
      <c r="AO32" s="16"/>
    </row>
    <row r="33" spans="1:41" s="20" customFormat="1" ht="40.5" customHeight="1" x14ac:dyDescent="0.25">
      <c r="A33" s="13" t="s">
        <v>44</v>
      </c>
      <c r="B33" s="13" t="s">
        <v>295</v>
      </c>
      <c r="C33" s="12">
        <v>44581</v>
      </c>
      <c r="D33" s="13" t="s">
        <v>296</v>
      </c>
      <c r="E33" s="9" t="s">
        <v>297</v>
      </c>
      <c r="F33" s="13" t="s">
        <v>298</v>
      </c>
      <c r="G33" s="13" t="s">
        <v>299</v>
      </c>
      <c r="H33" s="13"/>
      <c r="I33" s="14"/>
      <c r="J33" s="13"/>
      <c r="K33" s="13" t="s">
        <v>49</v>
      </c>
      <c r="L33" s="13" t="s">
        <v>120</v>
      </c>
      <c r="M33" s="13" t="s">
        <v>74</v>
      </c>
      <c r="N33" s="10">
        <f ca="1">+IF(Tabla2[[#This Row],[DÍAS PENDIENTES DE EJECUCIÓN]]&lt;=0,1,($Q$1-Tabla2[[#This Row],[FECHA ACTA DE INICIO]])/(Tabla2[[#This Row],[FECHA DE TERMINACIÓN  DEL CONTRATO ]]-Tabla2[[#This Row],[FECHA ACTA DE INICIO]]))</f>
        <v>0.71304347826086956</v>
      </c>
      <c r="O33" s="11">
        <v>37227960</v>
      </c>
      <c r="P33" s="12">
        <v>44581</v>
      </c>
      <c r="Q33" s="13" t="s">
        <v>300</v>
      </c>
      <c r="R33" s="9">
        <f ca="1">+IF(Tabla2[[#This Row],[ESTADO ACTUAL DEL CONTRATO ]]="LIQUIDADO","OK",Tabla2[[#This Row],[FECHA DE TERMINACIÓN  DEL CONTRATO ]]-$Q$1)</f>
        <v>99</v>
      </c>
      <c r="S33" s="12">
        <v>44926</v>
      </c>
      <c r="T33" s="13"/>
      <c r="U33" s="13" t="s">
        <v>60</v>
      </c>
      <c r="V33" s="13" t="s">
        <v>60</v>
      </c>
      <c r="W33" s="13" t="s">
        <v>60</v>
      </c>
      <c r="X33" s="16" t="s">
        <v>61</v>
      </c>
      <c r="Y33" s="13" t="s">
        <v>182</v>
      </c>
      <c r="Z33" s="13" t="s">
        <v>63</v>
      </c>
      <c r="AA33" s="13" t="s">
        <v>183</v>
      </c>
      <c r="AB33" s="13"/>
      <c r="AC33" s="13"/>
      <c r="AD33" s="13"/>
      <c r="AE33" s="13"/>
      <c r="AF33" s="16" t="s">
        <v>60</v>
      </c>
      <c r="AG33" s="17" t="s">
        <v>301</v>
      </c>
      <c r="AH33" s="16" t="s">
        <v>60</v>
      </c>
      <c r="AI33" s="18">
        <v>44581</v>
      </c>
      <c r="AJ33" s="16" t="s">
        <v>60</v>
      </c>
      <c r="AK33" s="12">
        <f>+Tabla2[[#This Row],[FECHA DE TERMINACIÓN  DEL CONTRATO ]]+120</f>
        <v>45046</v>
      </c>
      <c r="AL33" s="12">
        <f>+Tabla2[[#This Row],[OPORTUNIDAD PARA LIQUIDADAR BILATERALMENTE]]+60</f>
        <v>45106</v>
      </c>
      <c r="AM33" s="12">
        <f>+Tabla2[[#This Row],[OPORTUNIDAD PARA LIQUIDAR UNILATERALMENTE]]+720</f>
        <v>45826</v>
      </c>
      <c r="AN33" s="13" t="s">
        <v>60</v>
      </c>
      <c r="AO33" s="16"/>
    </row>
    <row r="34" spans="1:41" s="20" customFormat="1" ht="40.5" customHeight="1" x14ac:dyDescent="0.25">
      <c r="A34" s="13" t="s">
        <v>44</v>
      </c>
      <c r="B34" s="13" t="s">
        <v>302</v>
      </c>
      <c r="C34" s="12">
        <v>44581</v>
      </c>
      <c r="D34" s="13" t="s">
        <v>303</v>
      </c>
      <c r="E34" s="9" t="s">
        <v>304</v>
      </c>
      <c r="F34" s="13" t="s">
        <v>305</v>
      </c>
      <c r="G34" s="13" t="s">
        <v>306</v>
      </c>
      <c r="H34" s="13"/>
      <c r="I34" s="14"/>
      <c r="J34" s="13"/>
      <c r="K34" s="13" t="s">
        <v>49</v>
      </c>
      <c r="L34" s="13" t="s">
        <v>120</v>
      </c>
      <c r="M34" s="13" t="s">
        <v>74</v>
      </c>
      <c r="N34" s="10">
        <f ca="1">+IF(Tabla2[[#This Row],[DÍAS PENDIENTES DE EJECUCIÓN]]&lt;=0,1,($Q$1-Tabla2[[#This Row],[FECHA ACTA DE INICIO]])/(Tabla2[[#This Row],[FECHA DE TERMINACIÓN  DEL CONTRATO ]]-Tabla2[[#This Row],[FECHA ACTA DE INICIO]]))</f>
        <v>0.71304347826086956</v>
      </c>
      <c r="O34" s="11">
        <v>140003114</v>
      </c>
      <c r="P34" s="12">
        <v>44581</v>
      </c>
      <c r="Q34" s="13" t="s">
        <v>300</v>
      </c>
      <c r="R34" s="9">
        <f ca="1">+IF(Tabla2[[#This Row],[ESTADO ACTUAL DEL CONTRATO ]]="LIQUIDADO","OK",Tabla2[[#This Row],[FECHA DE TERMINACIÓN  DEL CONTRATO ]]-$Q$1)</f>
        <v>99</v>
      </c>
      <c r="S34" s="12">
        <v>44926</v>
      </c>
      <c r="T34" s="13"/>
      <c r="U34" s="16" t="s">
        <v>60</v>
      </c>
      <c r="V34" s="16" t="s">
        <v>60</v>
      </c>
      <c r="W34" s="16" t="s">
        <v>60</v>
      </c>
      <c r="X34" s="16" t="s">
        <v>61</v>
      </c>
      <c r="Y34" s="13" t="s">
        <v>182</v>
      </c>
      <c r="Z34" s="13" t="s">
        <v>63</v>
      </c>
      <c r="AA34" s="13" t="s">
        <v>183</v>
      </c>
      <c r="AB34" s="13"/>
      <c r="AC34" s="13"/>
      <c r="AD34" s="13"/>
      <c r="AE34" s="13"/>
      <c r="AF34" s="16" t="s">
        <v>60</v>
      </c>
      <c r="AG34" s="17" t="s">
        <v>307</v>
      </c>
      <c r="AH34" s="16" t="s">
        <v>60</v>
      </c>
      <c r="AI34" s="18">
        <v>44581</v>
      </c>
      <c r="AJ34" s="16" t="s">
        <v>60</v>
      </c>
      <c r="AK34" s="12">
        <f>+Tabla2[[#This Row],[FECHA DE TERMINACIÓN  DEL CONTRATO ]]+120</f>
        <v>45046</v>
      </c>
      <c r="AL34" s="12">
        <f>+Tabla2[[#This Row],[OPORTUNIDAD PARA LIQUIDADAR BILATERALMENTE]]+60</f>
        <v>45106</v>
      </c>
      <c r="AM34" s="12">
        <f>+Tabla2[[#This Row],[OPORTUNIDAD PARA LIQUIDAR UNILATERALMENTE]]+720</f>
        <v>45826</v>
      </c>
      <c r="AN34" s="13" t="s">
        <v>60</v>
      </c>
      <c r="AO34" s="16"/>
    </row>
    <row r="35" spans="1:41" s="20" customFormat="1" ht="40.5" customHeight="1" x14ac:dyDescent="0.25">
      <c r="A35" s="13" t="s">
        <v>44</v>
      </c>
      <c r="B35" s="13" t="s">
        <v>308</v>
      </c>
      <c r="C35" s="12">
        <v>44567</v>
      </c>
      <c r="D35" s="13" t="s">
        <v>309</v>
      </c>
      <c r="E35" s="9" t="s">
        <v>310</v>
      </c>
      <c r="F35" s="13" t="s">
        <v>311</v>
      </c>
      <c r="G35" s="13" t="s">
        <v>312</v>
      </c>
      <c r="H35" s="13"/>
      <c r="I35" s="14"/>
      <c r="J35" s="13"/>
      <c r="K35" s="13" t="s">
        <v>49</v>
      </c>
      <c r="L35" s="13" t="s">
        <v>120</v>
      </c>
      <c r="M35" s="13" t="s">
        <v>74</v>
      </c>
      <c r="N35" s="10">
        <f ca="1">+IF(Tabla2[[#This Row],[DÍAS PENDIENTES DE EJECUCIÓN]]&lt;=0,1,($Q$1-Tabla2[[#This Row],[FECHA ACTA DE INICIO]])/(Tabla2[[#This Row],[FECHA DE TERMINACIÓN  DEL CONTRATO ]]-Tabla2[[#This Row],[FECHA ACTA DE INICIO]]))</f>
        <v>0.81578947368421051</v>
      </c>
      <c r="O35" s="11">
        <v>86073259</v>
      </c>
      <c r="P35" s="12">
        <v>44579</v>
      </c>
      <c r="Q35" s="13" t="s">
        <v>58</v>
      </c>
      <c r="R35" s="9">
        <f ca="1">+IF(Tabla2[[#This Row],[ESTADO ACTUAL DEL CONTRATO ]]="LIQUIDADO","OK",Tabla2[[#This Row],[FECHA DE TERMINACIÓN  DEL CONTRATO ]]-$Q$1)</f>
        <v>56</v>
      </c>
      <c r="S35" s="12">
        <v>44883</v>
      </c>
      <c r="T35" s="13"/>
      <c r="U35" s="16" t="s">
        <v>60</v>
      </c>
      <c r="V35" s="16" t="s">
        <v>60</v>
      </c>
      <c r="W35" s="16" t="s">
        <v>60</v>
      </c>
      <c r="X35" s="16" t="s">
        <v>61</v>
      </c>
      <c r="Y35" s="13" t="s">
        <v>182</v>
      </c>
      <c r="Z35" s="13" t="s">
        <v>63</v>
      </c>
      <c r="AA35" s="13" t="s">
        <v>183</v>
      </c>
      <c r="AB35" s="13"/>
      <c r="AC35" s="13"/>
      <c r="AD35" s="13"/>
      <c r="AE35" s="13"/>
      <c r="AF35" s="16" t="s">
        <v>60</v>
      </c>
      <c r="AG35" s="17" t="s">
        <v>313</v>
      </c>
      <c r="AH35" s="16" t="s">
        <v>60</v>
      </c>
      <c r="AI35" s="18">
        <v>44567</v>
      </c>
      <c r="AJ35" s="16" t="s">
        <v>60</v>
      </c>
      <c r="AK35" s="12">
        <f>+Tabla2[[#This Row],[FECHA DE TERMINACIÓN  DEL CONTRATO ]]+120</f>
        <v>45003</v>
      </c>
      <c r="AL35" s="12">
        <f>+Tabla2[[#This Row],[OPORTUNIDAD PARA LIQUIDADAR BILATERALMENTE]]+60</f>
        <v>45063</v>
      </c>
      <c r="AM35" s="12">
        <f>+Tabla2[[#This Row],[OPORTUNIDAD PARA LIQUIDAR UNILATERALMENTE]]+720</f>
        <v>45783</v>
      </c>
      <c r="AN35" s="13" t="s">
        <v>60</v>
      </c>
      <c r="AO35" s="16"/>
    </row>
    <row r="36" spans="1:41" s="20" customFormat="1" ht="40.5" customHeight="1" x14ac:dyDescent="0.25">
      <c r="A36" s="13" t="s">
        <v>44</v>
      </c>
      <c r="B36" s="13" t="s">
        <v>314</v>
      </c>
      <c r="C36" s="12">
        <v>44566</v>
      </c>
      <c r="D36" s="13" t="s">
        <v>125</v>
      </c>
      <c r="E36" s="9">
        <v>1128406377</v>
      </c>
      <c r="F36" s="13" t="s">
        <v>315</v>
      </c>
      <c r="G36" s="13" t="s">
        <v>316</v>
      </c>
      <c r="H36" s="13"/>
      <c r="I36" s="14"/>
      <c r="J36" s="13"/>
      <c r="K36" s="13" t="s">
        <v>49</v>
      </c>
      <c r="L36" s="13" t="s">
        <v>220</v>
      </c>
      <c r="M36" s="13" t="s">
        <v>121</v>
      </c>
      <c r="N36" s="10">
        <v>1</v>
      </c>
      <c r="O36" s="11">
        <v>39658916</v>
      </c>
      <c r="P36" s="12">
        <v>44566</v>
      </c>
      <c r="Q36" s="13" t="s">
        <v>221</v>
      </c>
      <c r="R36" s="9" t="str">
        <f>+IF(Tabla2[[#This Row],[ESTADO ACTUAL DEL CONTRATO ]]="LIQUIDADO","OK",Tabla2[[#This Row],[FECHA DE TERMINACIÓN  DEL CONTRATO ]]-$Q$1)</f>
        <v>OK</v>
      </c>
      <c r="S36" s="12">
        <v>44742</v>
      </c>
      <c r="T36" s="13"/>
      <c r="U36" s="16" t="s">
        <v>60</v>
      </c>
      <c r="V36" s="16" t="s">
        <v>60</v>
      </c>
      <c r="W36" s="16" t="s">
        <v>60</v>
      </c>
      <c r="X36" s="16" t="s">
        <v>233</v>
      </c>
      <c r="Y36" s="13" t="s">
        <v>124</v>
      </c>
      <c r="Z36" s="13" t="s">
        <v>63</v>
      </c>
      <c r="AA36" s="13"/>
      <c r="AB36" s="13"/>
      <c r="AC36" s="13"/>
      <c r="AD36" s="13"/>
      <c r="AE36" s="13"/>
      <c r="AF36" s="16" t="s">
        <v>60</v>
      </c>
      <c r="AG36" s="17" t="s">
        <v>317</v>
      </c>
      <c r="AH36" s="16" t="s">
        <v>60</v>
      </c>
      <c r="AI36" s="18">
        <v>44566</v>
      </c>
      <c r="AJ36" s="16">
        <v>44742</v>
      </c>
      <c r="AK36" s="18">
        <f>+Tabla2[[#This Row],[FECHA DE TERMINACIÓN  DEL CONTRATO ]]+120</f>
        <v>44862</v>
      </c>
      <c r="AL36" s="18">
        <f>+Tabla2[[#This Row],[OPORTUNIDAD PARA LIQUIDADAR BILATERALMENTE]]+60</f>
        <v>44922</v>
      </c>
      <c r="AM36" s="18">
        <f>+Tabla2[[#This Row],[OPORTUNIDAD PARA LIQUIDAR UNILATERALMENTE]]+720</f>
        <v>45642</v>
      </c>
      <c r="AN36" s="13" t="s">
        <v>60</v>
      </c>
      <c r="AO36" s="16"/>
    </row>
    <row r="37" spans="1:41" s="20" customFormat="1" ht="40.5" customHeight="1" x14ac:dyDescent="0.25">
      <c r="A37" s="13" t="s">
        <v>44</v>
      </c>
      <c r="B37" s="13" t="s">
        <v>318</v>
      </c>
      <c r="C37" s="12">
        <v>44567</v>
      </c>
      <c r="D37" s="13" t="s">
        <v>319</v>
      </c>
      <c r="E37" s="9">
        <v>1035851059</v>
      </c>
      <c r="F37" s="13" t="s">
        <v>320</v>
      </c>
      <c r="G37" s="13" t="s">
        <v>321</v>
      </c>
      <c r="H37" s="13"/>
      <c r="I37" s="14"/>
      <c r="J37" s="13"/>
      <c r="K37" s="13" t="s">
        <v>49</v>
      </c>
      <c r="L37" s="13" t="s">
        <v>220</v>
      </c>
      <c r="M37" s="13" t="s">
        <v>121</v>
      </c>
      <c r="N37" s="10">
        <v>1</v>
      </c>
      <c r="O37" s="11">
        <v>25640313</v>
      </c>
      <c r="P37" s="12">
        <v>44567</v>
      </c>
      <c r="Q37" s="13" t="s">
        <v>293</v>
      </c>
      <c r="R37" s="9" t="str">
        <f>+IF(Tabla2[[#This Row],[ESTADO ACTUAL DEL CONTRATO ]]="LIQUIDADO","OK",Tabla2[[#This Row],[FECHA DE TERMINACIÓN  DEL CONTRATO ]]-$Q$1)</f>
        <v>OK</v>
      </c>
      <c r="S37" s="12">
        <v>44742</v>
      </c>
      <c r="T37" s="13"/>
      <c r="U37" s="16" t="s">
        <v>60</v>
      </c>
      <c r="V37" s="16" t="s">
        <v>60</v>
      </c>
      <c r="W37" s="16" t="s">
        <v>60</v>
      </c>
      <c r="X37" s="16" t="s">
        <v>61</v>
      </c>
      <c r="Y37" s="13" t="s">
        <v>322</v>
      </c>
      <c r="Z37" s="13" t="s">
        <v>63</v>
      </c>
      <c r="AA37" s="13" t="s">
        <v>256</v>
      </c>
      <c r="AB37" s="13"/>
      <c r="AC37" s="13"/>
      <c r="AD37" s="13"/>
      <c r="AE37" s="13"/>
      <c r="AF37" s="16" t="s">
        <v>60</v>
      </c>
      <c r="AG37" s="17" t="s">
        <v>323</v>
      </c>
      <c r="AH37" s="16" t="s">
        <v>60</v>
      </c>
      <c r="AI37" s="18">
        <v>44567</v>
      </c>
      <c r="AJ37" s="16">
        <v>44742</v>
      </c>
      <c r="AK37" s="18">
        <f>+Tabla2[[#This Row],[FECHA DE TERMINACIÓN  DEL CONTRATO ]]+120</f>
        <v>44862</v>
      </c>
      <c r="AL37" s="18">
        <f>+Tabla2[[#This Row],[OPORTUNIDAD PARA LIQUIDADAR BILATERALMENTE]]+60</f>
        <v>44922</v>
      </c>
      <c r="AM37" s="18">
        <f>+Tabla2[[#This Row],[OPORTUNIDAD PARA LIQUIDAR UNILATERALMENTE]]+720</f>
        <v>45642</v>
      </c>
      <c r="AN37" s="13" t="s">
        <v>60</v>
      </c>
      <c r="AO37" s="16"/>
    </row>
    <row r="38" spans="1:41" s="20" customFormat="1" ht="40.5" customHeight="1" x14ac:dyDescent="0.25">
      <c r="A38" s="13" t="s">
        <v>44</v>
      </c>
      <c r="B38" s="13" t="s">
        <v>324</v>
      </c>
      <c r="C38" s="12">
        <v>44566</v>
      </c>
      <c r="D38" s="13" t="s">
        <v>325</v>
      </c>
      <c r="E38" s="9">
        <v>1116254457</v>
      </c>
      <c r="F38" s="13" t="s">
        <v>326</v>
      </c>
      <c r="G38" s="13" t="s">
        <v>327</v>
      </c>
      <c r="H38" s="13"/>
      <c r="I38" s="14"/>
      <c r="J38" s="13"/>
      <c r="K38" s="13" t="s">
        <v>49</v>
      </c>
      <c r="L38" s="13" t="s">
        <v>220</v>
      </c>
      <c r="M38" s="13" t="s">
        <v>121</v>
      </c>
      <c r="N38" s="10">
        <v>1</v>
      </c>
      <c r="O38" s="11">
        <v>18916814</v>
      </c>
      <c r="P38" s="12">
        <v>44566</v>
      </c>
      <c r="Q38" s="13" t="s">
        <v>221</v>
      </c>
      <c r="R38" s="9" t="str">
        <f>+IF(Tabla2[[#This Row],[ESTADO ACTUAL DEL CONTRATO ]]="LIQUIDADO","OK",Tabla2[[#This Row],[FECHA DE TERMINACIÓN  DEL CONTRATO ]]-$Q$1)</f>
        <v>OK</v>
      </c>
      <c r="S38" s="12">
        <v>44742</v>
      </c>
      <c r="T38" s="13"/>
      <c r="U38" s="16" t="s">
        <v>60</v>
      </c>
      <c r="V38" s="16" t="s">
        <v>60</v>
      </c>
      <c r="W38" s="16" t="s">
        <v>60</v>
      </c>
      <c r="X38" s="16" t="s">
        <v>233</v>
      </c>
      <c r="Y38" s="13" t="s">
        <v>96</v>
      </c>
      <c r="Z38" s="13" t="s">
        <v>63</v>
      </c>
      <c r="AA38" s="13"/>
      <c r="AB38" s="13"/>
      <c r="AC38" s="13"/>
      <c r="AD38" s="13"/>
      <c r="AE38" s="13"/>
      <c r="AF38" s="16" t="s">
        <v>60</v>
      </c>
      <c r="AG38" s="17" t="s">
        <v>328</v>
      </c>
      <c r="AH38" s="16" t="s">
        <v>60</v>
      </c>
      <c r="AI38" s="18">
        <v>44566</v>
      </c>
      <c r="AJ38" s="16">
        <v>44742</v>
      </c>
      <c r="AK38" s="18">
        <f>+Tabla2[[#This Row],[FECHA DE TERMINACIÓN  DEL CONTRATO ]]+120</f>
        <v>44862</v>
      </c>
      <c r="AL38" s="18">
        <f>+Tabla2[[#This Row],[OPORTUNIDAD PARA LIQUIDADAR BILATERALMENTE]]+60</f>
        <v>44922</v>
      </c>
      <c r="AM38" s="18">
        <f>+Tabla2[[#This Row],[OPORTUNIDAD PARA LIQUIDAR UNILATERALMENTE]]+720</f>
        <v>45642</v>
      </c>
      <c r="AN38" s="13" t="s">
        <v>60</v>
      </c>
      <c r="AO38" s="16"/>
    </row>
    <row r="39" spans="1:41" s="20" customFormat="1" ht="40.5" customHeight="1" x14ac:dyDescent="0.25">
      <c r="A39" s="13" t="s">
        <v>44</v>
      </c>
      <c r="B39" s="13" t="s">
        <v>329</v>
      </c>
      <c r="C39" s="12">
        <v>44572</v>
      </c>
      <c r="D39" s="13" t="s">
        <v>330</v>
      </c>
      <c r="E39" s="9">
        <v>98607320</v>
      </c>
      <c r="F39" s="13" t="s">
        <v>331</v>
      </c>
      <c r="G39" s="13" t="s">
        <v>332</v>
      </c>
      <c r="H39" s="13"/>
      <c r="I39" s="14"/>
      <c r="J39" s="13"/>
      <c r="K39" s="13" t="s">
        <v>49</v>
      </c>
      <c r="L39" s="13" t="s">
        <v>220</v>
      </c>
      <c r="M39" s="13" t="s">
        <v>121</v>
      </c>
      <c r="N39" s="10">
        <v>1</v>
      </c>
      <c r="O39" s="11">
        <v>34524854</v>
      </c>
      <c r="P39" s="12">
        <v>44572</v>
      </c>
      <c r="Q39" s="13" t="s">
        <v>333</v>
      </c>
      <c r="R39" s="9" t="str">
        <f>+IF(Tabla2[[#This Row],[ESTADO ACTUAL DEL CONTRATO ]]="LIQUIDADO","OK",Tabla2[[#This Row],[FECHA DE TERMINACIÓN  DEL CONTRATO ]]-$Q$1)</f>
        <v>OK</v>
      </c>
      <c r="S39" s="12">
        <v>44742</v>
      </c>
      <c r="T39" s="13"/>
      <c r="U39" s="16" t="s">
        <v>60</v>
      </c>
      <c r="V39" s="16" t="s">
        <v>60</v>
      </c>
      <c r="W39" s="16" t="s">
        <v>60</v>
      </c>
      <c r="X39" s="16" t="s">
        <v>61</v>
      </c>
      <c r="Y39" s="13" t="s">
        <v>334</v>
      </c>
      <c r="Z39" s="13" t="s">
        <v>63</v>
      </c>
      <c r="AA39" s="13" t="s">
        <v>256</v>
      </c>
      <c r="AB39" s="13"/>
      <c r="AC39" s="13"/>
      <c r="AD39" s="13"/>
      <c r="AE39" s="13"/>
      <c r="AF39" s="16" t="s">
        <v>60</v>
      </c>
      <c r="AG39" s="17" t="s">
        <v>335</v>
      </c>
      <c r="AH39" s="16" t="s">
        <v>60</v>
      </c>
      <c r="AI39" s="18">
        <v>44572</v>
      </c>
      <c r="AJ39" s="16">
        <v>44742</v>
      </c>
      <c r="AK39" s="18">
        <f>+Tabla2[[#This Row],[FECHA DE TERMINACIÓN  DEL CONTRATO ]]+120</f>
        <v>44862</v>
      </c>
      <c r="AL39" s="18">
        <f>+Tabla2[[#This Row],[OPORTUNIDAD PARA LIQUIDADAR BILATERALMENTE]]+60</f>
        <v>44922</v>
      </c>
      <c r="AM39" s="18">
        <f>+Tabla2[[#This Row],[OPORTUNIDAD PARA LIQUIDAR UNILATERALMENTE]]+720</f>
        <v>45642</v>
      </c>
      <c r="AN39" s="13" t="s">
        <v>60</v>
      </c>
      <c r="AO39" s="16"/>
    </row>
    <row r="40" spans="1:41" s="20" customFormat="1" ht="40.5" customHeight="1" x14ac:dyDescent="0.25">
      <c r="A40" s="13" t="s">
        <v>44</v>
      </c>
      <c r="B40" s="13" t="s">
        <v>336</v>
      </c>
      <c r="C40" s="12">
        <v>44572</v>
      </c>
      <c r="D40" s="13" t="s">
        <v>337</v>
      </c>
      <c r="E40" s="9">
        <v>43094491</v>
      </c>
      <c r="F40" s="13" t="s">
        <v>338</v>
      </c>
      <c r="G40" s="13" t="s">
        <v>339</v>
      </c>
      <c r="H40" s="13"/>
      <c r="I40" s="14"/>
      <c r="J40" s="13"/>
      <c r="K40" s="13" t="s">
        <v>49</v>
      </c>
      <c r="L40" s="13" t="s">
        <v>220</v>
      </c>
      <c r="M40" s="13" t="s">
        <v>121</v>
      </c>
      <c r="N40" s="10">
        <v>1</v>
      </c>
      <c r="O40" s="11">
        <v>31063284</v>
      </c>
      <c r="P40" s="12">
        <v>44572</v>
      </c>
      <c r="Q40" s="13" t="s">
        <v>333</v>
      </c>
      <c r="R40" s="9" t="str">
        <f>+IF(Tabla2[[#This Row],[ESTADO ACTUAL DEL CONTRATO ]]="LIQUIDADO","OK",Tabla2[[#This Row],[FECHA DE TERMINACIÓN  DEL CONTRATO ]]-$Q$1)</f>
        <v>OK</v>
      </c>
      <c r="S40" s="12">
        <v>44742</v>
      </c>
      <c r="T40" s="13"/>
      <c r="U40" s="16" t="s">
        <v>60</v>
      </c>
      <c r="V40" s="16" t="s">
        <v>60</v>
      </c>
      <c r="W40" s="16" t="s">
        <v>60</v>
      </c>
      <c r="X40" s="16" t="s">
        <v>61</v>
      </c>
      <c r="Y40" s="13" t="s">
        <v>77</v>
      </c>
      <c r="Z40" s="13" t="s">
        <v>63</v>
      </c>
      <c r="AA40" s="13" t="s">
        <v>78</v>
      </c>
      <c r="AB40" s="13"/>
      <c r="AC40" s="13"/>
      <c r="AD40" s="13"/>
      <c r="AE40" s="13"/>
      <c r="AF40" s="16" t="s">
        <v>60</v>
      </c>
      <c r="AG40" s="17" t="s">
        <v>340</v>
      </c>
      <c r="AH40" s="16" t="s">
        <v>60</v>
      </c>
      <c r="AI40" s="18">
        <v>44572</v>
      </c>
      <c r="AJ40" s="16">
        <v>44742</v>
      </c>
      <c r="AK40" s="18">
        <f>+Tabla2[[#This Row],[FECHA DE TERMINACIÓN  DEL CONTRATO ]]+120</f>
        <v>44862</v>
      </c>
      <c r="AL40" s="18">
        <f>+Tabla2[[#This Row],[OPORTUNIDAD PARA LIQUIDADAR BILATERALMENTE]]+60</f>
        <v>44922</v>
      </c>
      <c r="AM40" s="18">
        <f>+Tabla2[[#This Row],[OPORTUNIDAD PARA LIQUIDAR UNILATERALMENTE]]+720</f>
        <v>45642</v>
      </c>
      <c r="AN40" s="13" t="s">
        <v>60</v>
      </c>
      <c r="AO40" s="16"/>
    </row>
    <row r="41" spans="1:41" s="20" customFormat="1" ht="40.5" customHeight="1" x14ac:dyDescent="0.25">
      <c r="A41" s="13" t="s">
        <v>44</v>
      </c>
      <c r="B41" s="13" t="s">
        <v>341</v>
      </c>
      <c r="C41" s="12">
        <v>44572</v>
      </c>
      <c r="D41" s="13" t="s">
        <v>342</v>
      </c>
      <c r="E41" s="9">
        <v>1152198407</v>
      </c>
      <c r="F41" s="13" t="s">
        <v>343</v>
      </c>
      <c r="G41" s="13" t="s">
        <v>344</v>
      </c>
      <c r="H41" s="13"/>
      <c r="I41" s="14"/>
      <c r="J41" s="13"/>
      <c r="K41" s="13" t="s">
        <v>49</v>
      </c>
      <c r="L41" s="13" t="s">
        <v>220</v>
      </c>
      <c r="M41" s="13" t="s">
        <v>121</v>
      </c>
      <c r="N41" s="10">
        <v>1</v>
      </c>
      <c r="O41" s="11">
        <v>24631986</v>
      </c>
      <c r="P41" s="12">
        <v>44572</v>
      </c>
      <c r="Q41" s="13" t="s">
        <v>333</v>
      </c>
      <c r="R41" s="9" t="str">
        <f>+IF(Tabla2[[#This Row],[ESTADO ACTUAL DEL CONTRATO ]]="LIQUIDADO","OK",Tabla2[[#This Row],[FECHA DE TERMINACIÓN  DEL CONTRATO ]]-$Q$1)</f>
        <v>OK</v>
      </c>
      <c r="S41" s="12">
        <v>44742</v>
      </c>
      <c r="T41" s="13"/>
      <c r="U41" s="16" t="s">
        <v>60</v>
      </c>
      <c r="V41" s="16" t="s">
        <v>60</v>
      </c>
      <c r="W41" s="16" t="s">
        <v>60</v>
      </c>
      <c r="X41" s="16" t="s">
        <v>61</v>
      </c>
      <c r="Y41" s="13" t="s">
        <v>124</v>
      </c>
      <c r="Z41" s="13" t="s">
        <v>63</v>
      </c>
      <c r="AA41" s="13" t="s">
        <v>125</v>
      </c>
      <c r="AB41" s="13"/>
      <c r="AC41" s="13"/>
      <c r="AD41" s="13"/>
      <c r="AE41" s="13"/>
      <c r="AF41" s="16" t="s">
        <v>60</v>
      </c>
      <c r="AG41" s="17" t="s">
        <v>345</v>
      </c>
      <c r="AH41" s="16" t="s">
        <v>60</v>
      </c>
      <c r="AI41" s="18">
        <v>44572</v>
      </c>
      <c r="AJ41" s="16">
        <v>44742</v>
      </c>
      <c r="AK41" s="18">
        <f>+Tabla2[[#This Row],[FECHA DE TERMINACIÓN  DEL CONTRATO ]]+120</f>
        <v>44862</v>
      </c>
      <c r="AL41" s="18">
        <f>+Tabla2[[#This Row],[OPORTUNIDAD PARA LIQUIDADAR BILATERALMENTE]]+60</f>
        <v>44922</v>
      </c>
      <c r="AM41" s="18">
        <f>+Tabla2[[#This Row],[OPORTUNIDAD PARA LIQUIDAR UNILATERALMENTE]]+720</f>
        <v>45642</v>
      </c>
      <c r="AN41" s="13" t="s">
        <v>60</v>
      </c>
      <c r="AO41" s="16"/>
    </row>
    <row r="42" spans="1:41" s="20" customFormat="1" ht="40.5" customHeight="1" x14ac:dyDescent="0.25">
      <c r="A42" s="13" t="s">
        <v>44</v>
      </c>
      <c r="B42" s="13" t="s">
        <v>346</v>
      </c>
      <c r="C42" s="12">
        <v>44573</v>
      </c>
      <c r="D42" s="13" t="s">
        <v>347</v>
      </c>
      <c r="E42" s="9">
        <v>1035223167</v>
      </c>
      <c r="F42" s="13" t="s">
        <v>348</v>
      </c>
      <c r="G42" s="13" t="s">
        <v>349</v>
      </c>
      <c r="H42" s="13" t="s">
        <v>350</v>
      </c>
      <c r="I42" s="14">
        <v>11803942</v>
      </c>
      <c r="J42" s="13">
        <v>44607</v>
      </c>
      <c r="K42" s="13" t="s">
        <v>49</v>
      </c>
      <c r="L42" s="13" t="s">
        <v>220</v>
      </c>
      <c r="M42" s="13" t="s">
        <v>121</v>
      </c>
      <c r="N42" s="10">
        <v>1</v>
      </c>
      <c r="O42" s="11">
        <v>21782413</v>
      </c>
      <c r="P42" s="12">
        <v>44573</v>
      </c>
      <c r="Q42" s="13" t="s">
        <v>351</v>
      </c>
      <c r="R42" s="9" t="str">
        <f>+IF(Tabla2[[#This Row],[ESTADO ACTUAL DEL CONTRATO ]]="LIQUIDADO","OK",Tabla2[[#This Row],[FECHA DE TERMINACIÓN  DEL CONTRATO ]]-$Q$1)</f>
        <v>OK</v>
      </c>
      <c r="S42" s="12">
        <v>44742</v>
      </c>
      <c r="T42" s="13"/>
      <c r="U42" s="16" t="s">
        <v>60</v>
      </c>
      <c r="V42" s="16" t="s">
        <v>60</v>
      </c>
      <c r="W42" s="16" t="s">
        <v>60</v>
      </c>
      <c r="X42" s="16" t="s">
        <v>233</v>
      </c>
      <c r="Y42" s="13" t="s">
        <v>77</v>
      </c>
      <c r="Z42" s="13" t="s">
        <v>63</v>
      </c>
      <c r="AA42" s="13" t="s">
        <v>78</v>
      </c>
      <c r="AB42" s="13"/>
      <c r="AC42" s="13"/>
      <c r="AD42" s="13"/>
      <c r="AE42" s="13"/>
      <c r="AF42" s="16" t="s">
        <v>60</v>
      </c>
      <c r="AG42" s="17" t="s">
        <v>352</v>
      </c>
      <c r="AH42" s="16" t="s">
        <v>60</v>
      </c>
      <c r="AI42" s="18">
        <v>44573</v>
      </c>
      <c r="AJ42" s="16">
        <v>44742</v>
      </c>
      <c r="AK42" s="18">
        <f>+Tabla2[[#This Row],[FECHA DE TERMINACIÓN  DEL CONTRATO ]]+120</f>
        <v>44862</v>
      </c>
      <c r="AL42" s="18">
        <f>+Tabla2[[#This Row],[OPORTUNIDAD PARA LIQUIDADAR BILATERALMENTE]]+60</f>
        <v>44922</v>
      </c>
      <c r="AM42" s="18">
        <f>+Tabla2[[#This Row],[OPORTUNIDAD PARA LIQUIDAR UNILATERALMENTE]]+720</f>
        <v>45642</v>
      </c>
      <c r="AN42" s="13" t="s">
        <v>353</v>
      </c>
      <c r="AO42" s="16"/>
    </row>
    <row r="43" spans="1:41" s="20" customFormat="1" ht="40.5" customHeight="1" x14ac:dyDescent="0.25">
      <c r="A43" s="13" t="s">
        <v>44</v>
      </c>
      <c r="B43" s="13" t="s">
        <v>354</v>
      </c>
      <c r="C43" s="12">
        <v>44572</v>
      </c>
      <c r="D43" s="13" t="s">
        <v>355</v>
      </c>
      <c r="E43" s="9">
        <v>12022840</v>
      </c>
      <c r="F43" s="13" t="s">
        <v>356</v>
      </c>
      <c r="G43" s="13" t="s">
        <v>357</v>
      </c>
      <c r="H43" s="13"/>
      <c r="I43" s="14"/>
      <c r="J43" s="13"/>
      <c r="K43" s="13" t="s">
        <v>49</v>
      </c>
      <c r="L43" s="13" t="s">
        <v>220</v>
      </c>
      <c r="M43" s="13" t="s">
        <v>121</v>
      </c>
      <c r="N43" s="10">
        <v>1</v>
      </c>
      <c r="O43" s="11">
        <v>18172894</v>
      </c>
      <c r="P43" s="12">
        <v>44572</v>
      </c>
      <c r="Q43" s="13" t="s">
        <v>333</v>
      </c>
      <c r="R43" s="9" t="str">
        <f>+IF(Tabla2[[#This Row],[ESTADO ACTUAL DEL CONTRATO ]]="LIQUIDADO","OK",Tabla2[[#This Row],[FECHA DE TERMINACIÓN  DEL CONTRATO ]]-$Q$1)</f>
        <v>OK</v>
      </c>
      <c r="S43" s="12">
        <v>44742</v>
      </c>
      <c r="T43" s="13"/>
      <c r="U43" s="16" t="s">
        <v>60</v>
      </c>
      <c r="V43" s="16" t="s">
        <v>60</v>
      </c>
      <c r="W43" s="16" t="s">
        <v>60</v>
      </c>
      <c r="X43" s="16" t="s">
        <v>61</v>
      </c>
      <c r="Y43" s="13" t="s">
        <v>182</v>
      </c>
      <c r="Z43" s="13" t="s">
        <v>63</v>
      </c>
      <c r="AA43" s="13" t="s">
        <v>183</v>
      </c>
      <c r="AB43" s="13"/>
      <c r="AC43" s="13"/>
      <c r="AD43" s="13"/>
      <c r="AE43" s="13"/>
      <c r="AF43" s="16" t="s">
        <v>60</v>
      </c>
      <c r="AG43" s="17" t="s">
        <v>358</v>
      </c>
      <c r="AH43" s="16" t="s">
        <v>60</v>
      </c>
      <c r="AI43" s="18">
        <v>44572</v>
      </c>
      <c r="AJ43" s="16">
        <v>44742</v>
      </c>
      <c r="AK43" s="18">
        <f>+Tabla2[[#This Row],[FECHA DE TERMINACIÓN  DEL CONTRATO ]]+120</f>
        <v>44862</v>
      </c>
      <c r="AL43" s="18">
        <f>+Tabla2[[#This Row],[OPORTUNIDAD PARA LIQUIDADAR BILATERALMENTE]]+60</f>
        <v>44922</v>
      </c>
      <c r="AM43" s="18">
        <f>+Tabla2[[#This Row],[OPORTUNIDAD PARA LIQUIDAR UNILATERALMENTE]]+720</f>
        <v>45642</v>
      </c>
      <c r="AN43" s="13" t="s">
        <v>60</v>
      </c>
      <c r="AO43" s="16"/>
    </row>
    <row r="44" spans="1:41" s="20" customFormat="1" ht="40.5" customHeight="1" x14ac:dyDescent="0.25">
      <c r="A44" s="13" t="s">
        <v>44</v>
      </c>
      <c r="B44" s="13" t="s">
        <v>359</v>
      </c>
      <c r="C44" s="12">
        <v>44573</v>
      </c>
      <c r="D44" s="13" t="s">
        <v>360</v>
      </c>
      <c r="E44" s="9">
        <v>1017224536</v>
      </c>
      <c r="F44" s="13" t="s">
        <v>361</v>
      </c>
      <c r="G44" s="13" t="s">
        <v>362</v>
      </c>
      <c r="H44" s="13"/>
      <c r="I44" s="14"/>
      <c r="J44" s="13"/>
      <c r="K44" s="13" t="s">
        <v>49</v>
      </c>
      <c r="L44" s="13" t="s">
        <v>220</v>
      </c>
      <c r="M44" s="13" t="s">
        <v>363</v>
      </c>
      <c r="N44" s="10">
        <f>+IF(Tabla2[[#This Row],[DÍAS PENDIENTES DE EJECUCIÓN]]&lt;=0,1,(Tabla2[[#This Row],[FECHA TERMINACION ANTICIPADA]]-Tabla2[[#This Row],[FECHA ACTA DE INICIO]])/(Tabla2[[#This Row],[FECHA DE TERMINACIÓN  DEL CONTRATO ]]-Tabla2[[#This Row],[FECHA ACTA DE INICIO]]))</f>
        <v>0.7751479289940828</v>
      </c>
      <c r="O44" s="11">
        <v>14500903</v>
      </c>
      <c r="P44" s="12">
        <v>44573</v>
      </c>
      <c r="Q44" s="13" t="s">
        <v>351</v>
      </c>
      <c r="R44" s="9" t="s">
        <v>364</v>
      </c>
      <c r="S44" s="12">
        <v>44742</v>
      </c>
      <c r="T44" s="13">
        <v>44704</v>
      </c>
      <c r="U44" s="16" t="s">
        <v>60</v>
      </c>
      <c r="V44" s="16" t="s">
        <v>60</v>
      </c>
      <c r="W44" s="16" t="s">
        <v>60</v>
      </c>
      <c r="X44" s="16" t="s">
        <v>61</v>
      </c>
      <c r="Y44" s="13" t="s">
        <v>145</v>
      </c>
      <c r="Z44" s="13" t="s">
        <v>63</v>
      </c>
      <c r="AA44" s="13" t="s">
        <v>146</v>
      </c>
      <c r="AB44" s="13"/>
      <c r="AC44" s="13"/>
      <c r="AD44" s="13"/>
      <c r="AE44" s="13"/>
      <c r="AF44" s="16" t="s">
        <v>60</v>
      </c>
      <c r="AG44" s="17" t="s">
        <v>365</v>
      </c>
      <c r="AH44" s="16" t="s">
        <v>60</v>
      </c>
      <c r="AI44" s="18">
        <v>44573</v>
      </c>
      <c r="AJ44" s="16" t="s">
        <v>60</v>
      </c>
      <c r="AK44" s="18">
        <f>+Tabla2[[#This Row],[FECHA DE TERMINACIÓN  DEL CONTRATO ]]+120</f>
        <v>44862</v>
      </c>
      <c r="AL44" s="18">
        <f>+Tabla2[[#This Row],[OPORTUNIDAD PARA LIQUIDADAR BILATERALMENTE]]+60</f>
        <v>44922</v>
      </c>
      <c r="AM44" s="18">
        <f>+Tabla2[[#This Row],[OPORTUNIDAD PARA LIQUIDAR UNILATERALMENTE]]+720</f>
        <v>45642</v>
      </c>
      <c r="AN44" s="13" t="s">
        <v>366</v>
      </c>
      <c r="AO44" s="16"/>
    </row>
    <row r="45" spans="1:41" s="20" customFormat="1" ht="40.5" customHeight="1" x14ac:dyDescent="0.25">
      <c r="A45" s="13" t="s">
        <v>44</v>
      </c>
      <c r="B45" s="13" t="s">
        <v>367</v>
      </c>
      <c r="C45" s="12">
        <v>44573</v>
      </c>
      <c r="D45" s="13" t="s">
        <v>368</v>
      </c>
      <c r="E45" s="9">
        <v>1020461199</v>
      </c>
      <c r="F45" s="13" t="s">
        <v>369</v>
      </c>
      <c r="G45" s="13" t="s">
        <v>370</v>
      </c>
      <c r="H45" s="13"/>
      <c r="I45" s="14"/>
      <c r="J45" s="13"/>
      <c r="K45" s="13" t="s">
        <v>49</v>
      </c>
      <c r="L45" s="13" t="s">
        <v>220</v>
      </c>
      <c r="M45" s="13" t="s">
        <v>121</v>
      </c>
      <c r="N45" s="10">
        <v>1</v>
      </c>
      <c r="O45" s="11">
        <v>18172894</v>
      </c>
      <c r="P45" s="12">
        <v>44573</v>
      </c>
      <c r="Q45" s="13" t="s">
        <v>351</v>
      </c>
      <c r="R45" s="9" t="str">
        <f>+IF(Tabla2[[#This Row],[ESTADO ACTUAL DEL CONTRATO ]]="LIQUIDADO","OK",Tabla2[[#This Row],[FECHA DE TERMINACIÓN  DEL CONTRATO ]]-$Q$1)</f>
        <v>OK</v>
      </c>
      <c r="S45" s="12">
        <v>44742</v>
      </c>
      <c r="T45" s="13"/>
      <c r="U45" s="16" t="s">
        <v>60</v>
      </c>
      <c r="V45" s="16" t="s">
        <v>60</v>
      </c>
      <c r="W45" s="16" t="s">
        <v>60</v>
      </c>
      <c r="X45" s="16" t="s">
        <v>61</v>
      </c>
      <c r="Y45" s="13" t="s">
        <v>145</v>
      </c>
      <c r="Z45" s="13" t="s">
        <v>63</v>
      </c>
      <c r="AA45" s="13" t="s">
        <v>146</v>
      </c>
      <c r="AB45" s="13"/>
      <c r="AC45" s="13"/>
      <c r="AD45" s="13"/>
      <c r="AE45" s="13"/>
      <c r="AF45" s="16" t="s">
        <v>60</v>
      </c>
      <c r="AG45" s="17" t="s">
        <v>371</v>
      </c>
      <c r="AH45" s="16" t="s">
        <v>60</v>
      </c>
      <c r="AI45" s="18">
        <v>44573</v>
      </c>
      <c r="AJ45" s="16">
        <v>44742</v>
      </c>
      <c r="AK45" s="18">
        <f>+Tabla2[[#This Row],[FECHA DE TERMINACIÓN  DEL CONTRATO ]]+120</f>
        <v>44862</v>
      </c>
      <c r="AL45" s="18">
        <f>+Tabla2[[#This Row],[OPORTUNIDAD PARA LIQUIDADAR BILATERALMENTE]]+60</f>
        <v>44922</v>
      </c>
      <c r="AM45" s="18">
        <f>+Tabla2[[#This Row],[OPORTUNIDAD PARA LIQUIDAR UNILATERALMENTE]]+720</f>
        <v>45642</v>
      </c>
      <c r="AN45" s="13" t="s">
        <v>60</v>
      </c>
      <c r="AO45" s="16"/>
    </row>
    <row r="46" spans="1:41" s="20" customFormat="1" ht="40.5" customHeight="1" x14ac:dyDescent="0.25">
      <c r="A46" s="13" t="s">
        <v>44</v>
      </c>
      <c r="B46" s="13" t="s">
        <v>372</v>
      </c>
      <c r="C46" s="12">
        <v>44572</v>
      </c>
      <c r="D46" s="13" t="s">
        <v>146</v>
      </c>
      <c r="E46" s="9">
        <v>21853748</v>
      </c>
      <c r="F46" s="13" t="s">
        <v>373</v>
      </c>
      <c r="G46" s="13" t="s">
        <v>374</v>
      </c>
      <c r="H46" s="13"/>
      <c r="I46" s="14"/>
      <c r="J46" s="13"/>
      <c r="K46" s="13" t="s">
        <v>49</v>
      </c>
      <c r="L46" s="13" t="s">
        <v>220</v>
      </c>
      <c r="M46" s="13" t="s">
        <v>121</v>
      </c>
      <c r="N46" s="10">
        <v>1</v>
      </c>
      <c r="O46" s="11">
        <v>21782408</v>
      </c>
      <c r="P46" s="12">
        <v>44572</v>
      </c>
      <c r="Q46" s="13" t="s">
        <v>333</v>
      </c>
      <c r="R46" s="9" t="str">
        <f>+IF(Tabla2[[#This Row],[ESTADO ACTUAL DEL CONTRATO ]]="LIQUIDADO","OK",Tabla2[[#This Row],[FECHA DE TERMINACIÓN  DEL CONTRATO ]]-$Q$1)</f>
        <v>OK</v>
      </c>
      <c r="S46" s="12">
        <v>44742</v>
      </c>
      <c r="T46" s="13"/>
      <c r="U46" s="16" t="s">
        <v>60</v>
      </c>
      <c r="V46" s="16" t="s">
        <v>60</v>
      </c>
      <c r="W46" s="16" t="s">
        <v>60</v>
      </c>
      <c r="X46" s="16" t="s">
        <v>61</v>
      </c>
      <c r="Y46" s="13" t="s">
        <v>145</v>
      </c>
      <c r="Z46" s="13" t="s">
        <v>63</v>
      </c>
      <c r="AA46" s="13"/>
      <c r="AB46" s="13"/>
      <c r="AC46" s="13"/>
      <c r="AD46" s="13"/>
      <c r="AE46" s="13"/>
      <c r="AF46" s="16" t="s">
        <v>60</v>
      </c>
      <c r="AG46" s="17" t="s">
        <v>375</v>
      </c>
      <c r="AH46" s="16" t="s">
        <v>60</v>
      </c>
      <c r="AI46" s="18">
        <v>44572</v>
      </c>
      <c r="AJ46" s="16">
        <v>44742</v>
      </c>
      <c r="AK46" s="18">
        <f>+Tabla2[[#This Row],[FECHA DE TERMINACIÓN  DEL CONTRATO ]]+120</f>
        <v>44862</v>
      </c>
      <c r="AL46" s="18">
        <f>+Tabla2[[#This Row],[OPORTUNIDAD PARA LIQUIDADAR BILATERALMENTE]]+60</f>
        <v>44922</v>
      </c>
      <c r="AM46" s="18">
        <f>+Tabla2[[#This Row],[OPORTUNIDAD PARA LIQUIDAR UNILATERALMENTE]]+720</f>
        <v>45642</v>
      </c>
      <c r="AN46" s="13" t="s">
        <v>60</v>
      </c>
      <c r="AO46" s="16"/>
    </row>
    <row r="47" spans="1:41" s="20" customFormat="1" ht="40.5" customHeight="1" x14ac:dyDescent="0.25">
      <c r="A47" s="13" t="s">
        <v>44</v>
      </c>
      <c r="B47" s="13" t="s">
        <v>376</v>
      </c>
      <c r="C47" s="12">
        <v>44572</v>
      </c>
      <c r="D47" s="13" t="s">
        <v>152</v>
      </c>
      <c r="E47" s="9">
        <v>39179992</v>
      </c>
      <c r="F47" s="13" t="s">
        <v>377</v>
      </c>
      <c r="G47" s="13" t="s">
        <v>378</v>
      </c>
      <c r="H47" s="13"/>
      <c r="I47" s="14"/>
      <c r="J47" s="13"/>
      <c r="K47" s="13" t="s">
        <v>49</v>
      </c>
      <c r="L47" s="13" t="s">
        <v>220</v>
      </c>
      <c r="M47" s="13" t="s">
        <v>363</v>
      </c>
      <c r="N47" s="10">
        <f>+IF(Tabla2[[#This Row],[DÍAS PENDIENTES DE EJECUCIÓN]]&lt;=0,1,(Tabla2[[#This Row],[FECHA TERMINACION ANTICIPADA]]-Tabla2[[#This Row],[FECHA ACTA DE INICIO]])/(Tabla2[[#This Row],[FECHA DE TERMINACIÓN  DEL CONTRATO ]]-Tabla2[[#This Row],[FECHA ACTA DE INICIO]]))</f>
        <v>0.70588235294117652</v>
      </c>
      <c r="O47" s="11">
        <v>31063284</v>
      </c>
      <c r="P47" s="12">
        <v>44572</v>
      </c>
      <c r="Q47" s="13" t="s">
        <v>333</v>
      </c>
      <c r="R47" s="9" t="s">
        <v>364</v>
      </c>
      <c r="S47" s="12">
        <v>44742</v>
      </c>
      <c r="T47" s="13">
        <v>44692</v>
      </c>
      <c r="U47" s="16" t="s">
        <v>60</v>
      </c>
      <c r="V47" s="16" t="s">
        <v>60</v>
      </c>
      <c r="W47" s="16" t="s">
        <v>60</v>
      </c>
      <c r="X47" s="16" t="s">
        <v>233</v>
      </c>
      <c r="Y47" s="13" t="s">
        <v>133</v>
      </c>
      <c r="Z47" s="13" t="s">
        <v>63</v>
      </c>
      <c r="AA47" s="13"/>
      <c r="AB47" s="13"/>
      <c r="AC47" s="13"/>
      <c r="AD47" s="13"/>
      <c r="AE47" s="13"/>
      <c r="AF47" s="16" t="s">
        <v>60</v>
      </c>
      <c r="AG47" s="17" t="s">
        <v>379</v>
      </c>
      <c r="AH47" s="16" t="s">
        <v>60</v>
      </c>
      <c r="AI47" s="18">
        <v>44572</v>
      </c>
      <c r="AJ47" s="16" t="s">
        <v>60</v>
      </c>
      <c r="AK47" s="18">
        <f>+Tabla2[[#This Row],[FECHA DE TERMINACIÓN  DEL CONTRATO ]]+120</f>
        <v>44862</v>
      </c>
      <c r="AL47" s="18">
        <f>+Tabla2[[#This Row],[OPORTUNIDAD PARA LIQUIDADAR BILATERALMENTE]]+60</f>
        <v>44922</v>
      </c>
      <c r="AM47" s="18">
        <f>+Tabla2[[#This Row],[OPORTUNIDAD PARA LIQUIDAR UNILATERALMENTE]]+720</f>
        <v>45642</v>
      </c>
      <c r="AN47" s="13" t="s">
        <v>380</v>
      </c>
      <c r="AO47" s="16"/>
    </row>
    <row r="48" spans="1:41" s="20" customFormat="1" ht="40.5" customHeight="1" x14ac:dyDescent="0.25">
      <c r="A48" s="13" t="s">
        <v>44</v>
      </c>
      <c r="B48" s="13" t="s">
        <v>381</v>
      </c>
      <c r="C48" s="12">
        <v>44578</v>
      </c>
      <c r="D48" s="13" t="s">
        <v>382</v>
      </c>
      <c r="E48" s="9">
        <v>1017182029</v>
      </c>
      <c r="F48" s="13" t="s">
        <v>383</v>
      </c>
      <c r="G48" s="13" t="s">
        <v>384</v>
      </c>
      <c r="H48" s="13"/>
      <c r="I48" s="14"/>
      <c r="J48" s="13"/>
      <c r="K48" s="13" t="s">
        <v>49</v>
      </c>
      <c r="L48" s="13" t="s">
        <v>220</v>
      </c>
      <c r="M48" s="13" t="s">
        <v>121</v>
      </c>
      <c r="N48" s="10">
        <v>1</v>
      </c>
      <c r="O48" s="11">
        <v>29973345</v>
      </c>
      <c r="P48" s="12">
        <v>44578</v>
      </c>
      <c r="Q48" s="13" t="s">
        <v>385</v>
      </c>
      <c r="R48" s="9" t="str">
        <f>+IF(Tabla2[[#This Row],[ESTADO ACTUAL DEL CONTRATO ]]="LIQUIDADO","OK",Tabla2[[#This Row],[FECHA DE TERMINACIÓN  DEL CONTRATO ]]-$Q$1)</f>
        <v>OK</v>
      </c>
      <c r="S48" s="12">
        <v>44742</v>
      </c>
      <c r="T48" s="13"/>
      <c r="U48" s="16" t="s">
        <v>60</v>
      </c>
      <c r="V48" s="16" t="s">
        <v>60</v>
      </c>
      <c r="W48" s="16" t="s">
        <v>60</v>
      </c>
      <c r="X48" s="16" t="s">
        <v>233</v>
      </c>
      <c r="Y48" s="13" t="s">
        <v>77</v>
      </c>
      <c r="Z48" s="13" t="s">
        <v>63</v>
      </c>
      <c r="AA48" s="13" t="s">
        <v>78</v>
      </c>
      <c r="AB48" s="13"/>
      <c r="AC48" s="13"/>
      <c r="AD48" s="13"/>
      <c r="AE48" s="13"/>
      <c r="AF48" s="16" t="s">
        <v>60</v>
      </c>
      <c r="AG48" s="17" t="s">
        <v>386</v>
      </c>
      <c r="AH48" s="16" t="s">
        <v>60</v>
      </c>
      <c r="AI48" s="18">
        <v>44578</v>
      </c>
      <c r="AJ48" s="16">
        <v>44742</v>
      </c>
      <c r="AK48" s="18">
        <f>+Tabla2[[#This Row],[FECHA DE TERMINACIÓN  DEL CONTRATO ]]+120</f>
        <v>44862</v>
      </c>
      <c r="AL48" s="18">
        <f>+Tabla2[[#This Row],[OPORTUNIDAD PARA LIQUIDADAR BILATERALMENTE]]+60</f>
        <v>44922</v>
      </c>
      <c r="AM48" s="18">
        <f>+Tabla2[[#This Row],[OPORTUNIDAD PARA LIQUIDAR UNILATERALMENTE]]+720</f>
        <v>45642</v>
      </c>
      <c r="AN48" s="13" t="s">
        <v>60</v>
      </c>
      <c r="AO48" s="16"/>
    </row>
    <row r="49" spans="1:41" s="20" customFormat="1" ht="40.5" customHeight="1" x14ac:dyDescent="0.25">
      <c r="A49" s="13" t="s">
        <v>44</v>
      </c>
      <c r="B49" s="13" t="s">
        <v>387</v>
      </c>
      <c r="C49" s="12">
        <v>44578</v>
      </c>
      <c r="D49" s="13" t="s">
        <v>388</v>
      </c>
      <c r="E49" s="9">
        <v>1061739153</v>
      </c>
      <c r="F49" s="13" t="s">
        <v>389</v>
      </c>
      <c r="G49" s="13" t="s">
        <v>390</v>
      </c>
      <c r="H49" s="13"/>
      <c r="I49" s="14"/>
      <c r="J49" s="13"/>
      <c r="K49" s="13" t="s">
        <v>49</v>
      </c>
      <c r="L49" s="13" t="s">
        <v>220</v>
      </c>
      <c r="M49" s="13" t="s">
        <v>121</v>
      </c>
      <c r="N49" s="10">
        <v>1</v>
      </c>
      <c r="O49" s="11">
        <v>29973345</v>
      </c>
      <c r="P49" s="12">
        <v>44578</v>
      </c>
      <c r="Q49" s="13" t="s">
        <v>385</v>
      </c>
      <c r="R49" s="9" t="str">
        <f>+IF(Tabla2[[#This Row],[ESTADO ACTUAL DEL CONTRATO ]]="LIQUIDADO","OK",Tabla2[[#This Row],[FECHA DE TERMINACIÓN  DEL CONTRATO ]]-$Q$1)</f>
        <v>OK</v>
      </c>
      <c r="S49" s="12">
        <v>44742</v>
      </c>
      <c r="T49" s="13"/>
      <c r="U49" s="16" t="s">
        <v>60</v>
      </c>
      <c r="V49" s="16" t="s">
        <v>60</v>
      </c>
      <c r="W49" s="16" t="s">
        <v>60</v>
      </c>
      <c r="X49" s="16" t="s">
        <v>233</v>
      </c>
      <c r="Y49" s="13" t="s">
        <v>77</v>
      </c>
      <c r="Z49" s="13" t="s">
        <v>63</v>
      </c>
      <c r="AA49" s="13" t="s">
        <v>78</v>
      </c>
      <c r="AB49" s="13"/>
      <c r="AC49" s="13"/>
      <c r="AD49" s="13"/>
      <c r="AE49" s="13"/>
      <c r="AF49" s="16" t="s">
        <v>60</v>
      </c>
      <c r="AG49" s="17" t="s">
        <v>391</v>
      </c>
      <c r="AH49" s="16" t="s">
        <v>60</v>
      </c>
      <c r="AI49" s="18">
        <v>44578</v>
      </c>
      <c r="AJ49" s="16">
        <v>44742</v>
      </c>
      <c r="AK49" s="18">
        <f>+Tabla2[[#This Row],[FECHA DE TERMINACIÓN  DEL CONTRATO ]]+120</f>
        <v>44862</v>
      </c>
      <c r="AL49" s="18">
        <f>+Tabla2[[#This Row],[OPORTUNIDAD PARA LIQUIDADAR BILATERALMENTE]]+60</f>
        <v>44922</v>
      </c>
      <c r="AM49" s="18">
        <f>+Tabla2[[#This Row],[OPORTUNIDAD PARA LIQUIDAR UNILATERALMENTE]]+720</f>
        <v>45642</v>
      </c>
      <c r="AN49" s="13" t="s">
        <v>60</v>
      </c>
      <c r="AO49" s="16"/>
    </row>
    <row r="50" spans="1:41" s="20" customFormat="1" ht="40.5" customHeight="1" x14ac:dyDescent="0.25">
      <c r="A50" s="13" t="s">
        <v>44</v>
      </c>
      <c r="B50" s="13" t="s">
        <v>392</v>
      </c>
      <c r="C50" s="12">
        <v>44578</v>
      </c>
      <c r="D50" s="13" t="s">
        <v>393</v>
      </c>
      <c r="E50" s="9">
        <v>42658560</v>
      </c>
      <c r="F50" s="13" t="s">
        <v>394</v>
      </c>
      <c r="G50" s="13" t="s">
        <v>395</v>
      </c>
      <c r="H50" s="13"/>
      <c r="I50" s="14"/>
      <c r="J50" s="13"/>
      <c r="K50" s="13" t="s">
        <v>49</v>
      </c>
      <c r="L50" s="13" t="s">
        <v>220</v>
      </c>
      <c r="M50" s="13" t="s">
        <v>121</v>
      </c>
      <c r="N50" s="10">
        <v>1</v>
      </c>
      <c r="O50" s="11">
        <v>29973345</v>
      </c>
      <c r="P50" s="12">
        <v>44578</v>
      </c>
      <c r="Q50" s="13" t="s">
        <v>385</v>
      </c>
      <c r="R50" s="9" t="str">
        <f>+IF(Tabla2[[#This Row],[ESTADO ACTUAL DEL CONTRATO ]]="LIQUIDADO","OK",Tabla2[[#This Row],[FECHA DE TERMINACIÓN  DEL CONTRATO ]]-$Q$1)</f>
        <v>OK</v>
      </c>
      <c r="S50" s="12">
        <v>44742</v>
      </c>
      <c r="T50" s="13"/>
      <c r="U50" s="16" t="s">
        <v>60</v>
      </c>
      <c r="V50" s="16" t="s">
        <v>60</v>
      </c>
      <c r="W50" s="16" t="s">
        <v>60</v>
      </c>
      <c r="X50" s="16" t="s">
        <v>233</v>
      </c>
      <c r="Y50" s="13" t="s">
        <v>172</v>
      </c>
      <c r="Z50" s="13" t="s">
        <v>63</v>
      </c>
      <c r="AA50" s="13" t="s">
        <v>173</v>
      </c>
      <c r="AB50" s="13"/>
      <c r="AC50" s="13"/>
      <c r="AD50" s="13"/>
      <c r="AE50" s="13"/>
      <c r="AF50" s="16" t="s">
        <v>60</v>
      </c>
      <c r="AG50" s="17" t="s">
        <v>396</v>
      </c>
      <c r="AH50" s="16" t="s">
        <v>60</v>
      </c>
      <c r="AI50" s="18">
        <v>44578</v>
      </c>
      <c r="AJ50" s="16" t="s">
        <v>60</v>
      </c>
      <c r="AK50" s="18">
        <f>+Tabla2[[#This Row],[FECHA DE TERMINACIÓN  DEL CONTRATO ]]+120</f>
        <v>44862</v>
      </c>
      <c r="AL50" s="18">
        <f>+Tabla2[[#This Row],[OPORTUNIDAD PARA LIQUIDADAR BILATERALMENTE]]+60</f>
        <v>44922</v>
      </c>
      <c r="AM50" s="18">
        <f>+Tabla2[[#This Row],[OPORTUNIDAD PARA LIQUIDAR UNILATERALMENTE]]+720</f>
        <v>45642</v>
      </c>
      <c r="AN50" s="13" t="s">
        <v>60</v>
      </c>
      <c r="AO50" s="16"/>
    </row>
    <row r="51" spans="1:41" s="20" customFormat="1" ht="40.5" customHeight="1" x14ac:dyDescent="0.25">
      <c r="A51" s="13" t="s">
        <v>44</v>
      </c>
      <c r="B51" s="13" t="s">
        <v>397</v>
      </c>
      <c r="C51" s="12">
        <v>44578</v>
      </c>
      <c r="D51" s="13" t="s">
        <v>398</v>
      </c>
      <c r="E51" s="9">
        <v>3563512</v>
      </c>
      <c r="F51" s="13" t="s">
        <v>399</v>
      </c>
      <c r="G51" s="13" t="s">
        <v>400</v>
      </c>
      <c r="H51" s="13"/>
      <c r="I51" s="14"/>
      <c r="J51" s="13"/>
      <c r="K51" s="13" t="s">
        <v>49</v>
      </c>
      <c r="L51" s="13" t="s">
        <v>220</v>
      </c>
      <c r="M51" s="13" t="s">
        <v>121</v>
      </c>
      <c r="N51" s="10">
        <v>1</v>
      </c>
      <c r="O51" s="11">
        <v>33313456</v>
      </c>
      <c r="P51" s="12">
        <v>44578</v>
      </c>
      <c r="Q51" s="13" t="s">
        <v>385</v>
      </c>
      <c r="R51" s="9" t="str">
        <f>+IF(Tabla2[[#This Row],[ESTADO ACTUAL DEL CONTRATO ]]="LIQUIDADO","OK",Tabla2[[#This Row],[FECHA DE TERMINACIÓN  DEL CONTRATO ]]-$Q$1)</f>
        <v>OK</v>
      </c>
      <c r="S51" s="12">
        <v>44742</v>
      </c>
      <c r="T51" s="13"/>
      <c r="U51" s="16" t="s">
        <v>60</v>
      </c>
      <c r="V51" s="16" t="s">
        <v>60</v>
      </c>
      <c r="W51" s="16" t="s">
        <v>60</v>
      </c>
      <c r="X51" s="16" t="s">
        <v>233</v>
      </c>
      <c r="Y51" s="13" t="s">
        <v>172</v>
      </c>
      <c r="Z51" s="13" t="s">
        <v>63</v>
      </c>
      <c r="AA51" s="13" t="s">
        <v>173</v>
      </c>
      <c r="AB51" s="13"/>
      <c r="AC51" s="13"/>
      <c r="AD51" s="13"/>
      <c r="AE51" s="13"/>
      <c r="AF51" s="16" t="s">
        <v>60</v>
      </c>
      <c r="AG51" s="17" t="s">
        <v>401</v>
      </c>
      <c r="AH51" s="16" t="s">
        <v>60</v>
      </c>
      <c r="AI51" s="18">
        <v>44578</v>
      </c>
      <c r="AJ51" s="16" t="s">
        <v>60</v>
      </c>
      <c r="AK51" s="18">
        <f>+Tabla2[[#This Row],[FECHA DE TERMINACIÓN  DEL CONTRATO ]]+120</f>
        <v>44862</v>
      </c>
      <c r="AL51" s="18">
        <f>+Tabla2[[#This Row],[OPORTUNIDAD PARA LIQUIDADAR BILATERALMENTE]]+60</f>
        <v>44922</v>
      </c>
      <c r="AM51" s="18">
        <f>+Tabla2[[#This Row],[OPORTUNIDAD PARA LIQUIDAR UNILATERALMENTE]]+720</f>
        <v>45642</v>
      </c>
      <c r="AN51" s="13" t="s">
        <v>60</v>
      </c>
      <c r="AO51" s="16"/>
    </row>
    <row r="52" spans="1:41" s="20" customFormat="1" ht="40.5" customHeight="1" x14ac:dyDescent="0.25">
      <c r="A52" s="13" t="s">
        <v>44</v>
      </c>
      <c r="B52" s="13" t="s">
        <v>402</v>
      </c>
      <c r="C52" s="12">
        <v>44578</v>
      </c>
      <c r="D52" s="13" t="s">
        <v>403</v>
      </c>
      <c r="E52" s="9">
        <v>1061723273</v>
      </c>
      <c r="F52" s="13" t="s">
        <v>404</v>
      </c>
      <c r="G52" s="13" t="s">
        <v>405</v>
      </c>
      <c r="H52" s="13"/>
      <c r="I52" s="14"/>
      <c r="J52" s="13"/>
      <c r="K52" s="13" t="s">
        <v>49</v>
      </c>
      <c r="L52" s="13" t="s">
        <v>220</v>
      </c>
      <c r="M52" s="13" t="s">
        <v>121</v>
      </c>
      <c r="N52" s="10">
        <v>1</v>
      </c>
      <c r="O52" s="11">
        <v>29973345</v>
      </c>
      <c r="P52" s="12">
        <v>44578</v>
      </c>
      <c r="Q52" s="13" t="s">
        <v>385</v>
      </c>
      <c r="R52" s="9" t="str">
        <f>+IF(Tabla2[[#This Row],[ESTADO ACTUAL DEL CONTRATO ]]="LIQUIDADO","OK",Tabla2[[#This Row],[FECHA DE TERMINACIÓN  DEL CONTRATO ]]-$Q$1)</f>
        <v>OK</v>
      </c>
      <c r="S52" s="12">
        <v>44742</v>
      </c>
      <c r="T52" s="13"/>
      <c r="U52" s="16" t="s">
        <v>60</v>
      </c>
      <c r="V52" s="16" t="s">
        <v>60</v>
      </c>
      <c r="W52" s="16" t="s">
        <v>60</v>
      </c>
      <c r="X52" s="16" t="s">
        <v>233</v>
      </c>
      <c r="Y52" s="13" t="s">
        <v>172</v>
      </c>
      <c r="Z52" s="13" t="s">
        <v>63</v>
      </c>
      <c r="AA52" s="13" t="s">
        <v>173</v>
      </c>
      <c r="AB52" s="13"/>
      <c r="AC52" s="13"/>
      <c r="AD52" s="13"/>
      <c r="AE52" s="13"/>
      <c r="AF52" s="16" t="s">
        <v>60</v>
      </c>
      <c r="AG52" s="17" t="s">
        <v>406</v>
      </c>
      <c r="AH52" s="16" t="s">
        <v>60</v>
      </c>
      <c r="AI52" s="18">
        <v>44578</v>
      </c>
      <c r="AJ52" s="16" t="s">
        <v>60</v>
      </c>
      <c r="AK52" s="18">
        <f>+Tabla2[[#This Row],[FECHA DE TERMINACIÓN  DEL CONTRATO ]]+120</f>
        <v>44862</v>
      </c>
      <c r="AL52" s="18">
        <f>+Tabla2[[#This Row],[OPORTUNIDAD PARA LIQUIDADAR BILATERALMENTE]]+60</f>
        <v>44922</v>
      </c>
      <c r="AM52" s="18">
        <f>+Tabla2[[#This Row],[OPORTUNIDAD PARA LIQUIDAR UNILATERALMENTE]]+720</f>
        <v>45642</v>
      </c>
      <c r="AN52" s="13" t="s">
        <v>60</v>
      </c>
      <c r="AO52" s="16"/>
    </row>
    <row r="53" spans="1:41" s="20" customFormat="1" ht="40.5" customHeight="1" x14ac:dyDescent="0.25">
      <c r="A53" s="13" t="s">
        <v>44</v>
      </c>
      <c r="B53" s="13" t="s">
        <v>407</v>
      </c>
      <c r="C53" s="12">
        <v>44572</v>
      </c>
      <c r="D53" s="13" t="s">
        <v>408</v>
      </c>
      <c r="E53" s="9">
        <v>43610683</v>
      </c>
      <c r="F53" s="13" t="s">
        <v>409</v>
      </c>
      <c r="G53" s="13" t="s">
        <v>410</v>
      </c>
      <c r="H53" s="13"/>
      <c r="I53" s="14"/>
      <c r="J53" s="13"/>
      <c r="K53" s="13" t="s">
        <v>49</v>
      </c>
      <c r="L53" s="13" t="s">
        <v>220</v>
      </c>
      <c r="M53" s="13" t="s">
        <v>121</v>
      </c>
      <c r="N53" s="10">
        <v>1</v>
      </c>
      <c r="O53" s="11">
        <v>36715792</v>
      </c>
      <c r="P53" s="12">
        <v>44572</v>
      </c>
      <c r="Q53" s="13" t="s">
        <v>333</v>
      </c>
      <c r="R53" s="9" t="str">
        <f>+IF(Tabla2[[#This Row],[ESTADO ACTUAL DEL CONTRATO ]]="LIQUIDADO","OK",Tabla2[[#This Row],[FECHA DE TERMINACIÓN  DEL CONTRATO ]]-$Q$1)</f>
        <v>OK</v>
      </c>
      <c r="S53" s="12">
        <v>44742</v>
      </c>
      <c r="T53" s="13"/>
      <c r="U53" s="16" t="s">
        <v>60</v>
      </c>
      <c r="V53" s="16" t="s">
        <v>60</v>
      </c>
      <c r="W53" s="16" t="s">
        <v>60</v>
      </c>
      <c r="X53" s="16" t="s">
        <v>61</v>
      </c>
      <c r="Y53" s="13" t="s">
        <v>255</v>
      </c>
      <c r="Z53" s="13" t="s">
        <v>63</v>
      </c>
      <c r="AA53" s="13" t="s">
        <v>256</v>
      </c>
      <c r="AB53" s="13"/>
      <c r="AC53" s="13"/>
      <c r="AD53" s="13"/>
      <c r="AE53" s="13"/>
      <c r="AF53" s="16" t="s">
        <v>60</v>
      </c>
      <c r="AG53" s="17" t="s">
        <v>411</v>
      </c>
      <c r="AH53" s="16" t="s">
        <v>60</v>
      </c>
      <c r="AI53" s="18">
        <v>44572</v>
      </c>
      <c r="AJ53" s="16">
        <v>44742</v>
      </c>
      <c r="AK53" s="18">
        <f>+Tabla2[[#This Row],[FECHA DE TERMINACIÓN  DEL CONTRATO ]]+120</f>
        <v>44862</v>
      </c>
      <c r="AL53" s="18">
        <f>+Tabla2[[#This Row],[OPORTUNIDAD PARA LIQUIDADAR BILATERALMENTE]]+60</f>
        <v>44922</v>
      </c>
      <c r="AM53" s="18">
        <f>+Tabla2[[#This Row],[OPORTUNIDAD PARA LIQUIDAR UNILATERALMENTE]]+720</f>
        <v>45642</v>
      </c>
      <c r="AN53" s="13" t="s">
        <v>60</v>
      </c>
      <c r="AO53" s="16"/>
    </row>
    <row r="54" spans="1:41" s="20" customFormat="1" ht="40.5" customHeight="1" x14ac:dyDescent="0.25">
      <c r="A54" s="13" t="s">
        <v>44</v>
      </c>
      <c r="B54" s="13" t="s">
        <v>412</v>
      </c>
      <c r="C54" s="12">
        <v>44572</v>
      </c>
      <c r="D54" s="13" t="s">
        <v>413</v>
      </c>
      <c r="E54" s="9">
        <v>70114463</v>
      </c>
      <c r="F54" s="13" t="s">
        <v>414</v>
      </c>
      <c r="G54" s="13" t="s">
        <v>415</v>
      </c>
      <c r="H54" s="13"/>
      <c r="I54" s="14"/>
      <c r="J54" s="13"/>
      <c r="K54" s="13" t="s">
        <v>49</v>
      </c>
      <c r="L54" s="13" t="s">
        <v>220</v>
      </c>
      <c r="M54" s="13" t="s">
        <v>121</v>
      </c>
      <c r="N54" s="10">
        <v>1</v>
      </c>
      <c r="O54" s="11">
        <v>14500903</v>
      </c>
      <c r="P54" s="12">
        <v>44572</v>
      </c>
      <c r="Q54" s="13" t="s">
        <v>333</v>
      </c>
      <c r="R54" s="9" t="str">
        <f>+IF(Tabla2[[#This Row],[ESTADO ACTUAL DEL CONTRATO ]]="LIQUIDADO","OK",Tabla2[[#This Row],[FECHA DE TERMINACIÓN  DEL CONTRATO ]]-$Q$1)</f>
        <v>OK</v>
      </c>
      <c r="S54" s="12">
        <v>44742</v>
      </c>
      <c r="T54" s="13"/>
      <c r="U54" s="16" t="s">
        <v>60</v>
      </c>
      <c r="V54" s="16" t="s">
        <v>60</v>
      </c>
      <c r="W54" s="16" t="s">
        <v>60</v>
      </c>
      <c r="X54" s="16" t="s">
        <v>233</v>
      </c>
      <c r="Y54" s="13" t="s">
        <v>145</v>
      </c>
      <c r="Z54" s="13" t="s">
        <v>63</v>
      </c>
      <c r="AA54" s="13" t="s">
        <v>146</v>
      </c>
      <c r="AB54" s="13"/>
      <c r="AC54" s="13"/>
      <c r="AD54" s="13"/>
      <c r="AE54" s="13"/>
      <c r="AF54" s="16" t="s">
        <v>60</v>
      </c>
      <c r="AG54" s="17" t="s">
        <v>416</v>
      </c>
      <c r="AH54" s="16" t="s">
        <v>60</v>
      </c>
      <c r="AI54" s="18">
        <v>44572</v>
      </c>
      <c r="AJ54" s="16">
        <v>44742</v>
      </c>
      <c r="AK54" s="18">
        <f>+Tabla2[[#This Row],[FECHA DE TERMINACIÓN  DEL CONTRATO ]]+120</f>
        <v>44862</v>
      </c>
      <c r="AL54" s="18">
        <f>+Tabla2[[#This Row],[OPORTUNIDAD PARA LIQUIDADAR BILATERALMENTE]]+60</f>
        <v>44922</v>
      </c>
      <c r="AM54" s="18">
        <f>+Tabla2[[#This Row],[OPORTUNIDAD PARA LIQUIDAR UNILATERALMENTE]]+720</f>
        <v>45642</v>
      </c>
      <c r="AN54" s="13" t="s">
        <v>60</v>
      </c>
      <c r="AO54" s="16"/>
    </row>
    <row r="55" spans="1:41" s="20" customFormat="1" ht="40.5" customHeight="1" x14ac:dyDescent="0.25">
      <c r="A55" s="13" t="s">
        <v>44</v>
      </c>
      <c r="B55" s="13" t="s">
        <v>417</v>
      </c>
      <c r="C55" s="12">
        <v>44572</v>
      </c>
      <c r="D55" s="13" t="s">
        <v>418</v>
      </c>
      <c r="E55" s="9">
        <v>71674830</v>
      </c>
      <c r="F55" s="13" t="s">
        <v>419</v>
      </c>
      <c r="G55" s="13" t="s">
        <v>420</v>
      </c>
      <c r="H55" s="13"/>
      <c r="I55" s="14"/>
      <c r="J55" s="13"/>
      <c r="K55" s="13" t="s">
        <v>49</v>
      </c>
      <c r="L55" s="13" t="s">
        <v>220</v>
      </c>
      <c r="M55" s="13" t="s">
        <v>121</v>
      </c>
      <c r="N55" s="10">
        <v>1</v>
      </c>
      <c r="O55" s="11">
        <v>39562349</v>
      </c>
      <c r="P55" s="12">
        <v>44572</v>
      </c>
      <c r="Q55" s="13" t="s">
        <v>333</v>
      </c>
      <c r="R55" s="9" t="str">
        <f>+IF(Tabla2[[#This Row],[ESTADO ACTUAL DEL CONTRATO ]]="LIQUIDADO","OK",Tabla2[[#This Row],[FECHA DE TERMINACIÓN  DEL CONTRATO ]]-$Q$1)</f>
        <v>OK</v>
      </c>
      <c r="S55" s="12">
        <v>44742</v>
      </c>
      <c r="T55" s="13"/>
      <c r="U55" s="16" t="s">
        <v>60</v>
      </c>
      <c r="V55" s="16" t="s">
        <v>60</v>
      </c>
      <c r="W55" s="16" t="s">
        <v>60</v>
      </c>
      <c r="X55" s="16" t="s">
        <v>233</v>
      </c>
      <c r="Y55" s="13" t="s">
        <v>421</v>
      </c>
      <c r="Z55" s="13" t="s">
        <v>63</v>
      </c>
      <c r="AA55" s="13"/>
      <c r="AB55" s="13"/>
      <c r="AC55" s="13"/>
      <c r="AD55" s="13"/>
      <c r="AE55" s="13"/>
      <c r="AF55" s="16" t="s">
        <v>60</v>
      </c>
      <c r="AG55" s="17" t="s">
        <v>422</v>
      </c>
      <c r="AH55" s="16" t="s">
        <v>60</v>
      </c>
      <c r="AI55" s="18">
        <v>44572</v>
      </c>
      <c r="AJ55" s="16" t="s">
        <v>60</v>
      </c>
      <c r="AK55" s="18">
        <f>+Tabla2[[#This Row],[FECHA DE TERMINACIÓN  DEL CONTRATO ]]+120</f>
        <v>44862</v>
      </c>
      <c r="AL55" s="18">
        <f>+Tabla2[[#This Row],[OPORTUNIDAD PARA LIQUIDADAR BILATERALMENTE]]+60</f>
        <v>44922</v>
      </c>
      <c r="AM55" s="18">
        <f>+Tabla2[[#This Row],[OPORTUNIDAD PARA LIQUIDAR UNILATERALMENTE]]+720</f>
        <v>45642</v>
      </c>
      <c r="AN55" s="13" t="s">
        <v>60</v>
      </c>
      <c r="AO55" s="16"/>
    </row>
    <row r="56" spans="1:41" s="20" customFormat="1" ht="40.5" customHeight="1" x14ac:dyDescent="0.25">
      <c r="A56" s="13" t="s">
        <v>44</v>
      </c>
      <c r="B56" s="13" t="s">
        <v>423</v>
      </c>
      <c r="C56" s="12">
        <v>44574</v>
      </c>
      <c r="D56" s="13" t="s">
        <v>223</v>
      </c>
      <c r="E56" s="9">
        <v>8394692</v>
      </c>
      <c r="F56" s="13" t="s">
        <v>424</v>
      </c>
      <c r="G56" s="13" t="s">
        <v>425</v>
      </c>
      <c r="H56" s="13"/>
      <c r="I56" s="14"/>
      <c r="J56" s="13"/>
      <c r="K56" s="13" t="s">
        <v>49</v>
      </c>
      <c r="L56" s="13" t="s">
        <v>220</v>
      </c>
      <c r="M56" s="13" t="s">
        <v>121</v>
      </c>
      <c r="N56" s="10">
        <v>1</v>
      </c>
      <c r="O56" s="11">
        <v>52981158</v>
      </c>
      <c r="P56" s="12">
        <v>44574</v>
      </c>
      <c r="Q56" s="13" t="s">
        <v>426</v>
      </c>
      <c r="R56" s="9" t="str">
        <f>+IF(Tabla2[[#This Row],[ESTADO ACTUAL DEL CONTRATO ]]="LIQUIDADO","OK",Tabla2[[#This Row],[FECHA DE TERMINACIÓN  DEL CONTRATO ]]-$Q$1)</f>
        <v>OK</v>
      </c>
      <c r="S56" s="12">
        <v>44804</v>
      </c>
      <c r="T56" s="13"/>
      <c r="U56" s="16" t="s">
        <v>60</v>
      </c>
      <c r="V56" s="16" t="s">
        <v>60</v>
      </c>
      <c r="W56" s="16" t="s">
        <v>60</v>
      </c>
      <c r="X56" s="16" t="s">
        <v>233</v>
      </c>
      <c r="Y56" s="13" t="s">
        <v>222</v>
      </c>
      <c r="Z56" s="13" t="s">
        <v>63</v>
      </c>
      <c r="AA56" s="13"/>
      <c r="AB56" s="13"/>
      <c r="AC56" s="13"/>
      <c r="AD56" s="13"/>
      <c r="AE56" s="13"/>
      <c r="AF56" s="16" t="s">
        <v>60</v>
      </c>
      <c r="AG56" s="17" t="s">
        <v>427</v>
      </c>
      <c r="AH56" s="16" t="s">
        <v>60</v>
      </c>
      <c r="AI56" s="18">
        <v>44574</v>
      </c>
      <c r="AJ56" s="16" t="s">
        <v>60</v>
      </c>
      <c r="AK56" s="18">
        <f>+Tabla2[[#This Row],[FECHA DE TERMINACIÓN  DEL CONTRATO ]]+120</f>
        <v>44924</v>
      </c>
      <c r="AL56" s="18">
        <f>+Tabla2[[#This Row],[OPORTUNIDAD PARA LIQUIDADAR BILATERALMENTE]]+60</f>
        <v>44984</v>
      </c>
      <c r="AM56" s="18">
        <f>+Tabla2[[#This Row],[OPORTUNIDAD PARA LIQUIDAR UNILATERALMENTE]]+720</f>
        <v>45704</v>
      </c>
      <c r="AN56" s="13" t="s">
        <v>60</v>
      </c>
      <c r="AO56" s="16"/>
    </row>
    <row r="57" spans="1:41" s="20" customFormat="1" ht="40.5" customHeight="1" x14ac:dyDescent="0.25">
      <c r="A57" s="13" t="s">
        <v>44</v>
      </c>
      <c r="B57" s="13" t="s">
        <v>428</v>
      </c>
      <c r="C57" s="12">
        <v>44574</v>
      </c>
      <c r="D57" s="13" t="s">
        <v>429</v>
      </c>
      <c r="E57" s="9">
        <v>71783637</v>
      </c>
      <c r="F57" s="13" t="s">
        <v>430</v>
      </c>
      <c r="G57" s="13" t="s">
        <v>431</v>
      </c>
      <c r="H57" s="13"/>
      <c r="I57" s="14"/>
      <c r="J57" s="13"/>
      <c r="K57" s="13" t="s">
        <v>49</v>
      </c>
      <c r="L57" s="13" t="s">
        <v>220</v>
      </c>
      <c r="M57" s="13" t="s">
        <v>121</v>
      </c>
      <c r="N57" s="10">
        <v>1</v>
      </c>
      <c r="O57" s="11">
        <v>52981158</v>
      </c>
      <c r="P57" s="12">
        <v>44574</v>
      </c>
      <c r="Q57" s="13" t="s">
        <v>426</v>
      </c>
      <c r="R57" s="9" t="str">
        <f>+IF(Tabla2[[#This Row],[ESTADO ACTUAL DEL CONTRATO ]]="LIQUIDADO","OK",Tabla2[[#This Row],[FECHA DE TERMINACIÓN  DEL CONTRATO ]]-$Q$1)</f>
        <v>OK</v>
      </c>
      <c r="S57" s="12">
        <v>44804</v>
      </c>
      <c r="T57" s="13"/>
      <c r="U57" s="16" t="s">
        <v>60</v>
      </c>
      <c r="V57" s="16" t="s">
        <v>60</v>
      </c>
      <c r="W57" s="16" t="s">
        <v>60</v>
      </c>
      <c r="X57" s="16" t="s">
        <v>61</v>
      </c>
      <c r="Y57" s="13" t="s">
        <v>432</v>
      </c>
      <c r="Z57" s="13" t="s">
        <v>63</v>
      </c>
      <c r="AA57" s="13"/>
      <c r="AB57" s="13"/>
      <c r="AC57" s="13"/>
      <c r="AD57" s="13"/>
      <c r="AE57" s="13"/>
      <c r="AF57" s="16" t="s">
        <v>60</v>
      </c>
      <c r="AG57" s="17" t="s">
        <v>433</v>
      </c>
      <c r="AH57" s="16" t="s">
        <v>60</v>
      </c>
      <c r="AI57" s="18">
        <v>44574</v>
      </c>
      <c r="AJ57" s="16" t="s">
        <v>60</v>
      </c>
      <c r="AK57" s="18">
        <f>+Tabla2[[#This Row],[FECHA DE TERMINACIÓN  DEL CONTRATO ]]+120</f>
        <v>44924</v>
      </c>
      <c r="AL57" s="18">
        <f>+Tabla2[[#This Row],[OPORTUNIDAD PARA LIQUIDADAR BILATERALMENTE]]+60</f>
        <v>44984</v>
      </c>
      <c r="AM57" s="18">
        <f>+Tabla2[[#This Row],[OPORTUNIDAD PARA LIQUIDAR UNILATERALMENTE]]+720</f>
        <v>45704</v>
      </c>
      <c r="AN57" s="13" t="s">
        <v>60</v>
      </c>
      <c r="AO57" s="16"/>
    </row>
    <row r="58" spans="1:41" s="20" customFormat="1" ht="40.5" customHeight="1" x14ac:dyDescent="0.25">
      <c r="A58" s="13" t="s">
        <v>44</v>
      </c>
      <c r="B58" s="13" t="s">
        <v>434</v>
      </c>
      <c r="C58" s="12">
        <v>44581</v>
      </c>
      <c r="D58" s="13" t="s">
        <v>435</v>
      </c>
      <c r="E58" s="9" t="s">
        <v>436</v>
      </c>
      <c r="F58" s="13" t="s">
        <v>437</v>
      </c>
      <c r="G58" s="13" t="s">
        <v>438</v>
      </c>
      <c r="H58" s="13"/>
      <c r="I58" s="14"/>
      <c r="J58" s="13"/>
      <c r="K58" s="13" t="s">
        <v>49</v>
      </c>
      <c r="L58" s="13" t="s">
        <v>120</v>
      </c>
      <c r="M58" s="13" t="s">
        <v>74</v>
      </c>
      <c r="N58" s="10">
        <f ca="1">+IF(Tabla2[[#This Row],[DÍAS PENDIENTES DE EJECUCIÓN]]&lt;=0,1,($Q$1-Tabla2[[#This Row],[FECHA ACTA DE INICIO]])/(Tabla2[[#This Row],[FECHA DE TERMINACIÓN  DEL CONTRATO ]]-Tabla2[[#This Row],[FECHA ACTA DE INICIO]]))</f>
        <v>0.71304347826086956</v>
      </c>
      <c r="O58" s="11">
        <v>4053720</v>
      </c>
      <c r="P58" s="12">
        <v>44581</v>
      </c>
      <c r="Q58" s="13" t="s">
        <v>300</v>
      </c>
      <c r="R58" s="9">
        <f ca="1">+IF(Tabla2[[#This Row],[ESTADO ACTUAL DEL CONTRATO ]]="LIQUIDADO","OK",Tabla2[[#This Row],[FECHA DE TERMINACIÓN  DEL CONTRATO ]]-$Q$1)</f>
        <v>99</v>
      </c>
      <c r="S58" s="12">
        <v>44926</v>
      </c>
      <c r="T58" s="13"/>
      <c r="U58" s="16" t="s">
        <v>60</v>
      </c>
      <c r="V58" s="16" t="s">
        <v>60</v>
      </c>
      <c r="W58" s="16" t="s">
        <v>60</v>
      </c>
      <c r="X58" s="16" t="s">
        <v>61</v>
      </c>
      <c r="Y58" s="13" t="s">
        <v>182</v>
      </c>
      <c r="Z58" s="13" t="s">
        <v>63</v>
      </c>
      <c r="AA58" s="13" t="s">
        <v>183</v>
      </c>
      <c r="AB58" s="13"/>
      <c r="AC58" s="13"/>
      <c r="AD58" s="13"/>
      <c r="AE58" s="13"/>
      <c r="AF58" s="16" t="s">
        <v>60</v>
      </c>
      <c r="AG58" s="17" t="s">
        <v>439</v>
      </c>
      <c r="AH58" s="16" t="s">
        <v>60</v>
      </c>
      <c r="AI58" s="18">
        <v>44581</v>
      </c>
      <c r="AJ58" s="16" t="s">
        <v>60</v>
      </c>
      <c r="AK58" s="12">
        <f>+Tabla2[[#This Row],[FECHA DE TERMINACIÓN  DEL CONTRATO ]]+120</f>
        <v>45046</v>
      </c>
      <c r="AL58" s="12">
        <f>+Tabla2[[#This Row],[OPORTUNIDAD PARA LIQUIDADAR BILATERALMENTE]]+60</f>
        <v>45106</v>
      </c>
      <c r="AM58" s="12">
        <f>+Tabla2[[#This Row],[OPORTUNIDAD PARA LIQUIDAR UNILATERALMENTE]]+720</f>
        <v>45826</v>
      </c>
      <c r="AN58" s="13" t="s">
        <v>60</v>
      </c>
      <c r="AO58" s="16"/>
    </row>
    <row r="59" spans="1:41" s="20" customFormat="1" ht="40.5" customHeight="1" x14ac:dyDescent="0.25">
      <c r="A59" s="13" t="s">
        <v>44</v>
      </c>
      <c r="B59" s="13" t="s">
        <v>440</v>
      </c>
      <c r="C59" s="12">
        <v>44578</v>
      </c>
      <c r="D59" s="13" t="s">
        <v>441</v>
      </c>
      <c r="E59" s="9">
        <v>1017245959</v>
      </c>
      <c r="F59" s="13" t="s">
        <v>442</v>
      </c>
      <c r="G59" s="13" t="s">
        <v>443</v>
      </c>
      <c r="H59" s="13" t="s">
        <v>444</v>
      </c>
      <c r="I59" s="14">
        <v>1017212350</v>
      </c>
      <c r="J59" s="12">
        <v>44719</v>
      </c>
      <c r="K59" s="13" t="s">
        <v>49</v>
      </c>
      <c r="L59" s="13" t="s">
        <v>220</v>
      </c>
      <c r="M59" s="13" t="s">
        <v>121</v>
      </c>
      <c r="N59" s="10">
        <v>1</v>
      </c>
      <c r="O59" s="11">
        <v>14840348</v>
      </c>
      <c r="P59" s="12">
        <v>44578</v>
      </c>
      <c r="Q59" s="13" t="s">
        <v>445</v>
      </c>
      <c r="R59" s="9" t="str">
        <f>+IF(Tabla2[[#This Row],[ESTADO ACTUAL DEL CONTRATO ]]="LIQUIDADO","OK",Tabla2[[#This Row],[FECHA DE TERMINACIÓN  DEL CONTRATO ]]-$Q$1)</f>
        <v>OK</v>
      </c>
      <c r="S59" s="12">
        <v>44804</v>
      </c>
      <c r="T59" s="13"/>
      <c r="U59" s="16" t="s">
        <v>60</v>
      </c>
      <c r="V59" s="16" t="s">
        <v>60</v>
      </c>
      <c r="W59" s="16" t="s">
        <v>60</v>
      </c>
      <c r="X59" s="16" t="s">
        <v>233</v>
      </c>
      <c r="Y59" s="13" t="s">
        <v>237</v>
      </c>
      <c r="Z59" s="13" t="s">
        <v>63</v>
      </c>
      <c r="AA59" s="13" t="s">
        <v>238</v>
      </c>
      <c r="AB59" s="13"/>
      <c r="AC59" s="13"/>
      <c r="AD59" s="13"/>
      <c r="AE59" s="13"/>
      <c r="AF59" s="16" t="s">
        <v>60</v>
      </c>
      <c r="AG59" s="17" t="s">
        <v>446</v>
      </c>
      <c r="AH59" s="16" t="s">
        <v>60</v>
      </c>
      <c r="AI59" s="18">
        <v>44578</v>
      </c>
      <c r="AJ59" s="16" t="s">
        <v>60</v>
      </c>
      <c r="AK59" s="18">
        <f>+Tabla2[[#This Row],[FECHA DE TERMINACIÓN  DEL CONTRATO ]]+120</f>
        <v>44924</v>
      </c>
      <c r="AL59" s="18">
        <f>+Tabla2[[#This Row],[OPORTUNIDAD PARA LIQUIDADAR BILATERALMENTE]]+60</f>
        <v>44984</v>
      </c>
      <c r="AM59" s="18">
        <f>+Tabla2[[#This Row],[OPORTUNIDAD PARA LIQUIDAR UNILATERALMENTE]]+720</f>
        <v>45704</v>
      </c>
      <c r="AN59" s="13" t="s">
        <v>60</v>
      </c>
      <c r="AO59" s="16"/>
    </row>
    <row r="60" spans="1:41" s="20" customFormat="1" ht="40.5" customHeight="1" x14ac:dyDescent="0.25">
      <c r="A60" s="13" t="s">
        <v>44</v>
      </c>
      <c r="B60" s="13" t="s">
        <v>447</v>
      </c>
      <c r="C60" s="12">
        <v>44578</v>
      </c>
      <c r="D60" s="13" t="s">
        <v>448</v>
      </c>
      <c r="E60" s="9">
        <v>1017174420</v>
      </c>
      <c r="F60" s="13" t="s">
        <v>449</v>
      </c>
      <c r="G60" s="13" t="s">
        <v>450</v>
      </c>
      <c r="H60" s="13"/>
      <c r="I60" s="14"/>
      <c r="J60" s="13"/>
      <c r="K60" s="13" t="s">
        <v>49</v>
      </c>
      <c r="L60" s="13" t="s">
        <v>220</v>
      </c>
      <c r="M60" s="13" t="s">
        <v>121</v>
      </c>
      <c r="N60" s="10">
        <v>1</v>
      </c>
      <c r="O60" s="11">
        <v>40872743</v>
      </c>
      <c r="P60" s="12">
        <v>44578</v>
      </c>
      <c r="Q60" s="13" t="s">
        <v>445</v>
      </c>
      <c r="R60" s="9" t="str">
        <f>+IF(Tabla2[[#This Row],[ESTADO ACTUAL DEL CONTRATO ]]="LIQUIDADO","OK",Tabla2[[#This Row],[FECHA DE TERMINACIÓN  DEL CONTRATO ]]-$Q$1)</f>
        <v>OK</v>
      </c>
      <c r="S60" s="12">
        <v>44804</v>
      </c>
      <c r="T60" s="13"/>
      <c r="U60" s="16" t="s">
        <v>60</v>
      </c>
      <c r="V60" s="16" t="s">
        <v>60</v>
      </c>
      <c r="W60" s="16" t="s">
        <v>60</v>
      </c>
      <c r="X60" s="16" t="s">
        <v>61</v>
      </c>
      <c r="Y60" s="13" t="s">
        <v>96</v>
      </c>
      <c r="Z60" s="13" t="s">
        <v>63</v>
      </c>
      <c r="AA60" s="13"/>
      <c r="AB60" s="13"/>
      <c r="AC60" s="13"/>
      <c r="AD60" s="13"/>
      <c r="AE60" s="13"/>
      <c r="AF60" s="16" t="s">
        <v>60</v>
      </c>
      <c r="AG60" s="17" t="s">
        <v>451</v>
      </c>
      <c r="AH60" s="16" t="s">
        <v>60</v>
      </c>
      <c r="AI60" s="18">
        <v>44578</v>
      </c>
      <c r="AJ60" s="16" t="s">
        <v>60</v>
      </c>
      <c r="AK60" s="18">
        <f>+Tabla2[[#This Row],[FECHA DE TERMINACIÓN  DEL CONTRATO ]]+120</f>
        <v>44924</v>
      </c>
      <c r="AL60" s="18">
        <f>+Tabla2[[#This Row],[OPORTUNIDAD PARA LIQUIDADAR BILATERALMENTE]]+60</f>
        <v>44984</v>
      </c>
      <c r="AM60" s="18">
        <f>+Tabla2[[#This Row],[OPORTUNIDAD PARA LIQUIDAR UNILATERALMENTE]]+720</f>
        <v>45704</v>
      </c>
      <c r="AN60" s="13" t="s">
        <v>60</v>
      </c>
      <c r="AO60" s="16"/>
    </row>
    <row r="61" spans="1:41" s="20" customFormat="1" ht="40.5" customHeight="1" x14ac:dyDescent="0.25">
      <c r="A61" s="13" t="s">
        <v>44</v>
      </c>
      <c r="B61" s="13" t="s">
        <v>452</v>
      </c>
      <c r="C61" s="12">
        <v>44578</v>
      </c>
      <c r="D61" s="13" t="s">
        <v>453</v>
      </c>
      <c r="E61" s="9">
        <v>43619721</v>
      </c>
      <c r="F61" s="13" t="s">
        <v>454</v>
      </c>
      <c r="G61" s="13" t="s">
        <v>455</v>
      </c>
      <c r="H61" s="13"/>
      <c r="I61" s="14"/>
      <c r="J61" s="13"/>
      <c r="K61" s="13" t="s">
        <v>49</v>
      </c>
      <c r="L61" s="13" t="s">
        <v>220</v>
      </c>
      <c r="M61" s="13" t="s">
        <v>363</v>
      </c>
      <c r="N61" s="10">
        <f>+IF(Tabla2[[#This Row],[DÍAS PENDIENTES DE EJECUCIÓN]]&lt;=0,1,(Tabla2[[#This Row],[FECHA TERMINACION ANTICIPADA]]-Tabla2[[#This Row],[FECHA ACTA DE INICIO]])/(Tabla2[[#This Row],[FECHA DE TERMINACIÓN  DEL CONTRATO ]]-Tabla2[[#This Row],[FECHA ACTA DE INICIO]]))</f>
        <v>0.50442477876106195</v>
      </c>
      <c r="O61" s="11">
        <v>40872743</v>
      </c>
      <c r="P61" s="12">
        <v>44578</v>
      </c>
      <c r="Q61" s="13" t="s">
        <v>445</v>
      </c>
      <c r="R61" s="9" t="s">
        <v>364</v>
      </c>
      <c r="S61" s="12">
        <v>44804</v>
      </c>
      <c r="T61" s="13">
        <v>44692</v>
      </c>
      <c r="U61" s="16" t="s">
        <v>60</v>
      </c>
      <c r="V61" s="16" t="s">
        <v>60</v>
      </c>
      <c r="W61" s="16" t="s">
        <v>60</v>
      </c>
      <c r="X61" s="16" t="s">
        <v>61</v>
      </c>
      <c r="Y61" s="13" t="s">
        <v>62</v>
      </c>
      <c r="Z61" s="13" t="s">
        <v>63</v>
      </c>
      <c r="AA61" s="13" t="s">
        <v>456</v>
      </c>
      <c r="AB61" s="13"/>
      <c r="AC61" s="13"/>
      <c r="AD61" s="13"/>
      <c r="AE61" s="13"/>
      <c r="AF61" s="16" t="s">
        <v>60</v>
      </c>
      <c r="AG61" s="17" t="s">
        <v>457</v>
      </c>
      <c r="AH61" s="16" t="s">
        <v>60</v>
      </c>
      <c r="AI61" s="18">
        <v>44578</v>
      </c>
      <c r="AJ61" s="16" t="s">
        <v>60</v>
      </c>
      <c r="AK61" s="18">
        <f>+Tabla2[[#This Row],[FECHA DE TERMINACIÓN  DEL CONTRATO ]]+120</f>
        <v>44924</v>
      </c>
      <c r="AL61" s="18">
        <f>+Tabla2[[#This Row],[OPORTUNIDAD PARA LIQUIDADAR BILATERALMENTE]]+60</f>
        <v>44984</v>
      </c>
      <c r="AM61" s="18">
        <f>+Tabla2[[#This Row],[OPORTUNIDAD PARA LIQUIDAR UNILATERALMENTE]]+720</f>
        <v>45704</v>
      </c>
      <c r="AN61" s="13" t="s">
        <v>380</v>
      </c>
      <c r="AO61" s="16"/>
    </row>
    <row r="62" spans="1:41" s="20" customFormat="1" ht="40.5" customHeight="1" x14ac:dyDescent="0.25">
      <c r="A62" s="13" t="s">
        <v>44</v>
      </c>
      <c r="B62" s="13" t="s">
        <v>458</v>
      </c>
      <c r="C62" s="12">
        <v>44578</v>
      </c>
      <c r="D62" s="13" t="s">
        <v>459</v>
      </c>
      <c r="E62" s="9">
        <v>1037625186</v>
      </c>
      <c r="F62" s="13" t="s">
        <v>460</v>
      </c>
      <c r="G62" s="13" t="s">
        <v>461</v>
      </c>
      <c r="H62" s="13"/>
      <c r="I62" s="14"/>
      <c r="J62" s="13"/>
      <c r="K62" s="13" t="s">
        <v>49</v>
      </c>
      <c r="L62" s="13" t="s">
        <v>220</v>
      </c>
      <c r="M62" s="13" t="s">
        <v>363</v>
      </c>
      <c r="N62" s="10">
        <f>+IF(Tabla2[[#This Row],[DÍAS PENDIENTES DE EJECUCIÓN]]&lt;=0,1,(Tabla2[[#This Row],[FECHA TERMINACION ANTICIPADA]]-Tabla2[[#This Row],[FECHA ACTA DE INICIO]])/(Tabla2[[#This Row],[FECHA DE TERMINACIÓN  DEL CONTRATO ]]-Tabla2[[#This Row],[FECHA ACTA DE INICIO]]))</f>
        <v>0.72566371681415931</v>
      </c>
      <c r="O62" s="11">
        <v>40872743</v>
      </c>
      <c r="P62" s="12">
        <v>44578</v>
      </c>
      <c r="Q62" s="13" t="s">
        <v>445</v>
      </c>
      <c r="R62" s="9" t="s">
        <v>364</v>
      </c>
      <c r="S62" s="12">
        <v>44804</v>
      </c>
      <c r="T62" s="13">
        <v>44742</v>
      </c>
      <c r="U62" s="16" t="s">
        <v>60</v>
      </c>
      <c r="V62" s="16" t="s">
        <v>60</v>
      </c>
      <c r="W62" s="16" t="s">
        <v>60</v>
      </c>
      <c r="X62" s="16" t="s">
        <v>233</v>
      </c>
      <c r="Y62" s="13" t="s">
        <v>77</v>
      </c>
      <c r="Z62" s="13" t="s">
        <v>63</v>
      </c>
      <c r="AA62" s="13" t="s">
        <v>78</v>
      </c>
      <c r="AB62" s="13"/>
      <c r="AC62" s="13"/>
      <c r="AD62" s="13"/>
      <c r="AE62" s="13"/>
      <c r="AF62" s="16" t="s">
        <v>60</v>
      </c>
      <c r="AG62" s="17" t="s">
        <v>462</v>
      </c>
      <c r="AH62" s="16" t="s">
        <v>60</v>
      </c>
      <c r="AI62" s="18">
        <v>44578</v>
      </c>
      <c r="AJ62" s="16" t="s">
        <v>60</v>
      </c>
      <c r="AK62" s="18">
        <f>+Tabla2[[#This Row],[FECHA DE TERMINACIÓN  DEL CONTRATO ]]+120</f>
        <v>44924</v>
      </c>
      <c r="AL62" s="18">
        <f>+Tabla2[[#This Row],[OPORTUNIDAD PARA LIQUIDADAR BILATERALMENTE]]+60</f>
        <v>44984</v>
      </c>
      <c r="AM62" s="18">
        <f>+Tabla2[[#This Row],[OPORTUNIDAD PARA LIQUIDAR UNILATERALMENTE]]+720</f>
        <v>45704</v>
      </c>
      <c r="AN62" s="13" t="s">
        <v>60</v>
      </c>
      <c r="AO62" s="16"/>
    </row>
    <row r="63" spans="1:41" s="20" customFormat="1" ht="40.5" customHeight="1" x14ac:dyDescent="0.25">
      <c r="A63" s="13" t="s">
        <v>44</v>
      </c>
      <c r="B63" s="13" t="s">
        <v>463</v>
      </c>
      <c r="C63" s="12">
        <v>44578</v>
      </c>
      <c r="D63" s="13" t="s">
        <v>464</v>
      </c>
      <c r="E63" s="9">
        <v>32296107</v>
      </c>
      <c r="F63" s="13" t="s">
        <v>465</v>
      </c>
      <c r="G63" s="13" t="s">
        <v>466</v>
      </c>
      <c r="H63" s="13"/>
      <c r="I63" s="14"/>
      <c r="J63" s="13"/>
      <c r="K63" s="13" t="s">
        <v>49</v>
      </c>
      <c r="L63" s="13" t="s">
        <v>220</v>
      </c>
      <c r="M63" s="13" t="s">
        <v>121</v>
      </c>
      <c r="N63" s="10">
        <v>1</v>
      </c>
      <c r="O63" s="11">
        <v>40872743</v>
      </c>
      <c r="P63" s="12">
        <v>44578</v>
      </c>
      <c r="Q63" s="13" t="s">
        <v>445</v>
      </c>
      <c r="R63" s="9" t="str">
        <f>+IF(Tabla2[[#This Row],[ESTADO ACTUAL DEL CONTRATO ]]="LIQUIDADO","OK",Tabla2[[#This Row],[FECHA DE TERMINACIÓN  DEL CONTRATO ]]-$Q$1)</f>
        <v>OK</v>
      </c>
      <c r="S63" s="12">
        <v>44804</v>
      </c>
      <c r="T63" s="13"/>
      <c r="U63" s="16" t="s">
        <v>60</v>
      </c>
      <c r="V63" s="16" t="s">
        <v>60</v>
      </c>
      <c r="W63" s="16" t="s">
        <v>60</v>
      </c>
      <c r="X63" s="16" t="s">
        <v>233</v>
      </c>
      <c r="Y63" s="13" t="s">
        <v>77</v>
      </c>
      <c r="Z63" s="13" t="s">
        <v>63</v>
      </c>
      <c r="AA63" s="13" t="s">
        <v>78</v>
      </c>
      <c r="AB63" s="13"/>
      <c r="AC63" s="13"/>
      <c r="AD63" s="13"/>
      <c r="AE63" s="13"/>
      <c r="AF63" s="16" t="s">
        <v>60</v>
      </c>
      <c r="AG63" s="17" t="s">
        <v>467</v>
      </c>
      <c r="AH63" s="16" t="s">
        <v>60</v>
      </c>
      <c r="AI63" s="18">
        <v>44578</v>
      </c>
      <c r="AJ63" s="16" t="s">
        <v>60</v>
      </c>
      <c r="AK63" s="18">
        <f>+Tabla2[[#This Row],[FECHA DE TERMINACIÓN  DEL CONTRATO ]]+120</f>
        <v>44924</v>
      </c>
      <c r="AL63" s="18">
        <f>+Tabla2[[#This Row],[OPORTUNIDAD PARA LIQUIDADAR BILATERALMENTE]]+60</f>
        <v>44984</v>
      </c>
      <c r="AM63" s="18">
        <f>+Tabla2[[#This Row],[OPORTUNIDAD PARA LIQUIDAR UNILATERALMENTE]]+720</f>
        <v>45704</v>
      </c>
      <c r="AN63" s="13" t="s">
        <v>60</v>
      </c>
      <c r="AO63" s="16"/>
    </row>
    <row r="64" spans="1:41" s="20" customFormat="1" ht="40.5" customHeight="1" x14ac:dyDescent="0.25">
      <c r="A64" s="13" t="s">
        <v>44</v>
      </c>
      <c r="B64" s="13" t="s">
        <v>468</v>
      </c>
      <c r="C64" s="12">
        <v>44578</v>
      </c>
      <c r="D64" s="13" t="s">
        <v>469</v>
      </c>
      <c r="E64" s="9">
        <v>1214713053</v>
      </c>
      <c r="F64" s="13" t="s">
        <v>470</v>
      </c>
      <c r="G64" s="13" t="s">
        <v>471</v>
      </c>
      <c r="H64" s="13" t="s">
        <v>472</v>
      </c>
      <c r="I64" s="14">
        <v>1017139218</v>
      </c>
      <c r="J64" s="13">
        <v>44607</v>
      </c>
      <c r="K64" s="13" t="s">
        <v>49</v>
      </c>
      <c r="L64" s="13" t="s">
        <v>220</v>
      </c>
      <c r="M64" s="13" t="s">
        <v>363</v>
      </c>
      <c r="N64" s="10">
        <f>+IF(Tabla2[[#This Row],[DÍAS PENDIENTES DE EJECUCIÓN]]&lt;=0,1,(Tabla2[[#This Row],[FECHA TERMINACION ANTICIPADA]]-Tabla2[[#This Row],[FECHA ACTA DE INICIO]])/(Tabla2[[#This Row],[FECHA DE TERMINACIÓN  DEL CONTRATO ]]-Tabla2[[#This Row],[FECHA ACTA DE INICIO]]))</f>
        <v>0.59292035398230092</v>
      </c>
      <c r="O64" s="11">
        <v>40872743</v>
      </c>
      <c r="P64" s="12">
        <v>44578</v>
      </c>
      <c r="Q64" s="13" t="s">
        <v>445</v>
      </c>
      <c r="R64" s="9" t="s">
        <v>364</v>
      </c>
      <c r="S64" s="12">
        <v>44804</v>
      </c>
      <c r="T64" s="13">
        <v>44712</v>
      </c>
      <c r="U64" s="16" t="s">
        <v>60</v>
      </c>
      <c r="V64" s="16" t="s">
        <v>60</v>
      </c>
      <c r="W64" s="16" t="s">
        <v>60</v>
      </c>
      <c r="X64" s="16" t="s">
        <v>61</v>
      </c>
      <c r="Y64" s="13" t="s">
        <v>322</v>
      </c>
      <c r="Z64" s="13" t="s">
        <v>63</v>
      </c>
      <c r="AA64" s="13" t="s">
        <v>256</v>
      </c>
      <c r="AB64" s="13"/>
      <c r="AC64" s="13"/>
      <c r="AD64" s="13"/>
      <c r="AE64" s="13"/>
      <c r="AF64" s="16" t="s">
        <v>60</v>
      </c>
      <c r="AG64" s="17" t="s">
        <v>473</v>
      </c>
      <c r="AH64" s="16" t="s">
        <v>60</v>
      </c>
      <c r="AI64" s="18">
        <v>44578</v>
      </c>
      <c r="AJ64" s="16" t="s">
        <v>60</v>
      </c>
      <c r="AK64" s="18">
        <f>+Tabla2[[#This Row],[FECHA DE TERMINACIÓN  DEL CONTRATO ]]+120</f>
        <v>44924</v>
      </c>
      <c r="AL64" s="18">
        <f>+Tabla2[[#This Row],[OPORTUNIDAD PARA LIQUIDADAR BILATERALMENTE]]+60</f>
        <v>44984</v>
      </c>
      <c r="AM64" s="18">
        <f>+Tabla2[[#This Row],[OPORTUNIDAD PARA LIQUIDAR UNILATERALMENTE]]+720</f>
        <v>45704</v>
      </c>
      <c r="AN64" s="13" t="s">
        <v>474</v>
      </c>
      <c r="AO64" s="16"/>
    </row>
    <row r="65" spans="1:41" s="20" customFormat="1" ht="40.5" customHeight="1" x14ac:dyDescent="0.25">
      <c r="A65" s="13" t="s">
        <v>44</v>
      </c>
      <c r="B65" s="13" t="s">
        <v>475</v>
      </c>
      <c r="C65" s="12">
        <v>44578</v>
      </c>
      <c r="D65" s="13" t="s">
        <v>476</v>
      </c>
      <c r="E65" s="9">
        <v>1152209295</v>
      </c>
      <c r="F65" s="13" t="s">
        <v>477</v>
      </c>
      <c r="G65" s="13" t="s">
        <v>478</v>
      </c>
      <c r="H65" s="13"/>
      <c r="I65" s="14"/>
      <c r="J65" s="13"/>
      <c r="K65" s="13" t="s">
        <v>49</v>
      </c>
      <c r="L65" s="13" t="s">
        <v>220</v>
      </c>
      <c r="M65" s="13" t="s">
        <v>363</v>
      </c>
      <c r="N65" s="10">
        <f>+IF(Tabla2[[#This Row],[DÍAS PENDIENTES DE EJECUCIÓN]]&lt;=0,1,(Tabla2[[#This Row],[FECHA TERMINACION ANTICIPADA]]-Tabla2[[#This Row],[FECHA ACTA DE INICIO]])/(Tabla2[[#This Row],[FECHA DE TERMINACIÓN  DEL CONTRATO ]]-Tabla2[[#This Row],[FECHA ACTA DE INICIO]]))</f>
        <v>0.72566371681415931</v>
      </c>
      <c r="O65" s="11">
        <v>35998688</v>
      </c>
      <c r="P65" s="12">
        <v>44578</v>
      </c>
      <c r="Q65" s="13" t="s">
        <v>445</v>
      </c>
      <c r="R65" s="9" t="s">
        <v>364</v>
      </c>
      <c r="S65" s="12">
        <v>44804</v>
      </c>
      <c r="T65" s="13">
        <v>44742</v>
      </c>
      <c r="U65" s="16" t="s">
        <v>60</v>
      </c>
      <c r="V65" s="16" t="s">
        <v>60</v>
      </c>
      <c r="W65" s="16" t="s">
        <v>60</v>
      </c>
      <c r="X65" s="16" t="s">
        <v>233</v>
      </c>
      <c r="Y65" s="13" t="s">
        <v>322</v>
      </c>
      <c r="Z65" s="13" t="s">
        <v>63</v>
      </c>
      <c r="AA65" s="13" t="s">
        <v>256</v>
      </c>
      <c r="AB65" s="13"/>
      <c r="AC65" s="13"/>
      <c r="AD65" s="13"/>
      <c r="AE65" s="13"/>
      <c r="AF65" s="16" t="s">
        <v>60</v>
      </c>
      <c r="AG65" s="17" t="s">
        <v>479</v>
      </c>
      <c r="AH65" s="16" t="s">
        <v>60</v>
      </c>
      <c r="AI65" s="18">
        <v>44578</v>
      </c>
      <c r="AJ65" s="16" t="s">
        <v>60</v>
      </c>
      <c r="AK65" s="18">
        <f>+Tabla2[[#This Row],[FECHA DE TERMINACIÓN  DEL CONTRATO ]]+120</f>
        <v>44924</v>
      </c>
      <c r="AL65" s="18">
        <f>+Tabla2[[#This Row],[OPORTUNIDAD PARA LIQUIDADAR BILATERALMENTE]]+60</f>
        <v>44984</v>
      </c>
      <c r="AM65" s="18">
        <f>+Tabla2[[#This Row],[OPORTUNIDAD PARA LIQUIDAR UNILATERALMENTE]]+720</f>
        <v>45704</v>
      </c>
      <c r="AN65" s="13" t="s">
        <v>60</v>
      </c>
      <c r="AO65" s="16"/>
    </row>
    <row r="66" spans="1:41" s="20" customFormat="1" ht="40.5" customHeight="1" x14ac:dyDescent="0.25">
      <c r="A66" s="13" t="s">
        <v>44</v>
      </c>
      <c r="B66" s="13" t="s">
        <v>480</v>
      </c>
      <c r="C66" s="12">
        <v>44578</v>
      </c>
      <c r="D66" s="13" t="s">
        <v>481</v>
      </c>
      <c r="E66" s="9">
        <v>71797881</v>
      </c>
      <c r="F66" s="13" t="s">
        <v>482</v>
      </c>
      <c r="G66" s="13" t="s">
        <v>483</v>
      </c>
      <c r="H66" s="13"/>
      <c r="I66" s="14"/>
      <c r="J66" s="13"/>
      <c r="K66" s="13" t="s">
        <v>49</v>
      </c>
      <c r="L66" s="13" t="s">
        <v>220</v>
      </c>
      <c r="M66" s="13" t="s">
        <v>121</v>
      </c>
      <c r="N66" s="10">
        <v>1</v>
      </c>
      <c r="O66" s="11">
        <v>48310253</v>
      </c>
      <c r="P66" s="12">
        <v>44578</v>
      </c>
      <c r="Q66" s="13" t="s">
        <v>445</v>
      </c>
      <c r="R66" s="9" t="str">
        <f>+IF(Tabla2[[#This Row],[ESTADO ACTUAL DEL CONTRATO ]]="LIQUIDADO","OK",Tabla2[[#This Row],[FECHA DE TERMINACIÓN  DEL CONTRATO ]]-$Q$1)</f>
        <v>OK</v>
      </c>
      <c r="S66" s="12">
        <v>44804</v>
      </c>
      <c r="T66" s="13"/>
      <c r="U66" s="16" t="s">
        <v>60</v>
      </c>
      <c r="V66" s="16" t="s">
        <v>60</v>
      </c>
      <c r="W66" s="16" t="s">
        <v>60</v>
      </c>
      <c r="X66" s="16" t="s">
        <v>61</v>
      </c>
      <c r="Y66" s="13" t="s">
        <v>322</v>
      </c>
      <c r="Z66" s="13" t="s">
        <v>63</v>
      </c>
      <c r="AA66" s="13" t="s">
        <v>256</v>
      </c>
      <c r="AB66" s="13"/>
      <c r="AC66" s="13"/>
      <c r="AD66" s="13"/>
      <c r="AE66" s="13"/>
      <c r="AF66" s="16" t="s">
        <v>60</v>
      </c>
      <c r="AG66" s="17" t="s">
        <v>484</v>
      </c>
      <c r="AH66" s="16" t="s">
        <v>60</v>
      </c>
      <c r="AI66" s="18">
        <v>44578</v>
      </c>
      <c r="AJ66" s="16" t="s">
        <v>60</v>
      </c>
      <c r="AK66" s="18">
        <f>+Tabla2[[#This Row],[FECHA DE TERMINACIÓN  DEL CONTRATO ]]+120</f>
        <v>44924</v>
      </c>
      <c r="AL66" s="18">
        <f>+Tabla2[[#This Row],[OPORTUNIDAD PARA LIQUIDADAR BILATERALMENTE]]+60</f>
        <v>44984</v>
      </c>
      <c r="AM66" s="18">
        <f>+Tabla2[[#This Row],[OPORTUNIDAD PARA LIQUIDAR UNILATERALMENTE]]+720</f>
        <v>45704</v>
      </c>
      <c r="AN66" s="13" t="s">
        <v>60</v>
      </c>
      <c r="AO66" s="16"/>
    </row>
    <row r="67" spans="1:41" s="20" customFormat="1" ht="40.5" customHeight="1" x14ac:dyDescent="0.25">
      <c r="A67" s="13" t="s">
        <v>44</v>
      </c>
      <c r="B67" s="13" t="s">
        <v>485</v>
      </c>
      <c r="C67" s="12">
        <v>44578</v>
      </c>
      <c r="D67" s="13" t="s">
        <v>173</v>
      </c>
      <c r="E67" s="9">
        <v>98639459</v>
      </c>
      <c r="F67" s="13" t="s">
        <v>486</v>
      </c>
      <c r="G67" s="13" t="s">
        <v>487</v>
      </c>
      <c r="H67" s="13"/>
      <c r="I67" s="14"/>
      <c r="J67" s="13"/>
      <c r="K67" s="13" t="s">
        <v>49</v>
      </c>
      <c r="L67" s="13" t="s">
        <v>220</v>
      </c>
      <c r="M67" s="13" t="s">
        <v>363</v>
      </c>
      <c r="N67" s="10">
        <f>+IF(Tabla2[[#This Row],[DÍAS PENDIENTES DE EJECUCIÓN]]&lt;=0,1,(Tabla2[[#This Row],[FECHA TERMINACION ANTICIPADA]]-Tabla2[[#This Row],[FECHA ACTA DE INICIO]])/(Tabla2[[#This Row],[FECHA DE TERMINACIÓN  DEL CONTRATO ]]-Tabla2[[#This Row],[FECHA ACTA DE INICIO]]))</f>
        <v>0.72566371681415931</v>
      </c>
      <c r="O67" s="11">
        <v>52055723</v>
      </c>
      <c r="P67" s="12">
        <v>44578</v>
      </c>
      <c r="Q67" s="13" t="s">
        <v>445</v>
      </c>
      <c r="R67" s="9" t="s">
        <v>364</v>
      </c>
      <c r="S67" s="12">
        <v>44804</v>
      </c>
      <c r="T67" s="13">
        <v>44742</v>
      </c>
      <c r="U67" s="16" t="s">
        <v>60</v>
      </c>
      <c r="V67" s="16" t="s">
        <v>60</v>
      </c>
      <c r="W67" s="16" t="s">
        <v>60</v>
      </c>
      <c r="X67" s="16" t="s">
        <v>233</v>
      </c>
      <c r="Y67" s="13" t="s">
        <v>172</v>
      </c>
      <c r="Z67" s="13" t="s">
        <v>63</v>
      </c>
      <c r="AA67" s="13"/>
      <c r="AB67" s="13"/>
      <c r="AC67" s="13"/>
      <c r="AD67" s="13"/>
      <c r="AE67" s="13"/>
      <c r="AF67" s="16" t="s">
        <v>60</v>
      </c>
      <c r="AG67" s="17" t="s">
        <v>488</v>
      </c>
      <c r="AH67" s="16" t="s">
        <v>60</v>
      </c>
      <c r="AI67" s="18">
        <v>44578</v>
      </c>
      <c r="AJ67" s="16" t="s">
        <v>60</v>
      </c>
      <c r="AK67" s="18">
        <f>+Tabla2[[#This Row],[FECHA DE TERMINACIÓN  DEL CONTRATO ]]+120</f>
        <v>44924</v>
      </c>
      <c r="AL67" s="18">
        <f>+Tabla2[[#This Row],[OPORTUNIDAD PARA LIQUIDADAR BILATERALMENTE]]+60</f>
        <v>44984</v>
      </c>
      <c r="AM67" s="18">
        <f>+Tabla2[[#This Row],[OPORTUNIDAD PARA LIQUIDAR UNILATERALMENTE]]+720</f>
        <v>45704</v>
      </c>
      <c r="AN67" s="13" t="s">
        <v>60</v>
      </c>
      <c r="AO67" s="16"/>
    </row>
    <row r="68" spans="1:41" s="20" customFormat="1" ht="40.5" customHeight="1" x14ac:dyDescent="0.25">
      <c r="A68" s="13" t="s">
        <v>44</v>
      </c>
      <c r="B68" s="13" t="s">
        <v>489</v>
      </c>
      <c r="C68" s="12">
        <v>44578</v>
      </c>
      <c r="D68" s="13" t="s">
        <v>490</v>
      </c>
      <c r="E68" s="9">
        <v>8163173</v>
      </c>
      <c r="F68" s="13" t="s">
        <v>491</v>
      </c>
      <c r="G68" s="13" t="s">
        <v>492</v>
      </c>
      <c r="H68" s="13"/>
      <c r="I68" s="14"/>
      <c r="J68" s="13"/>
      <c r="K68" s="13" t="s">
        <v>49</v>
      </c>
      <c r="L68" s="13" t="s">
        <v>220</v>
      </c>
      <c r="M68" s="26" t="s">
        <v>57</v>
      </c>
      <c r="N68" s="10">
        <v>1</v>
      </c>
      <c r="O68" s="11">
        <v>40872743</v>
      </c>
      <c r="P68" s="12">
        <v>44578</v>
      </c>
      <c r="Q68" s="13" t="s">
        <v>445</v>
      </c>
      <c r="R68" s="9">
        <f ca="1">+IF(Tabla2[[#This Row],[ESTADO ACTUAL DEL CONTRATO ]]="LIQUIDADO","OK",Tabla2[[#This Row],[FECHA DE TERMINACIÓN  DEL CONTRATO ]]-$Q$1)</f>
        <v>-23</v>
      </c>
      <c r="S68" s="12">
        <v>44804</v>
      </c>
      <c r="T68" s="13"/>
      <c r="U68" s="16" t="s">
        <v>60</v>
      </c>
      <c r="V68" s="16" t="s">
        <v>60</v>
      </c>
      <c r="W68" s="16" t="s">
        <v>60</v>
      </c>
      <c r="X68" s="16" t="s">
        <v>61</v>
      </c>
      <c r="Y68" s="13" t="s">
        <v>255</v>
      </c>
      <c r="Z68" s="13" t="s">
        <v>63</v>
      </c>
      <c r="AA68" s="13" t="s">
        <v>256</v>
      </c>
      <c r="AB68" s="13"/>
      <c r="AC68" s="13"/>
      <c r="AD68" s="13"/>
      <c r="AE68" s="13"/>
      <c r="AF68" s="16" t="s">
        <v>60</v>
      </c>
      <c r="AG68" s="17" t="s">
        <v>493</v>
      </c>
      <c r="AH68" s="16" t="s">
        <v>60</v>
      </c>
      <c r="AI68" s="18">
        <v>44578</v>
      </c>
      <c r="AJ68" s="16" t="s">
        <v>60</v>
      </c>
      <c r="AK68" s="18">
        <f>+Tabla2[[#This Row],[FECHA DE TERMINACIÓN  DEL CONTRATO ]]+120</f>
        <v>44924</v>
      </c>
      <c r="AL68" s="18">
        <f>+Tabla2[[#This Row],[OPORTUNIDAD PARA LIQUIDADAR BILATERALMENTE]]+60</f>
        <v>44984</v>
      </c>
      <c r="AM68" s="18">
        <f>+Tabla2[[#This Row],[OPORTUNIDAD PARA LIQUIDAR UNILATERALMENTE]]+720</f>
        <v>45704</v>
      </c>
      <c r="AN68" s="13" t="s">
        <v>60</v>
      </c>
      <c r="AO68" s="16"/>
    </row>
    <row r="69" spans="1:41" s="20" customFormat="1" ht="40.5" customHeight="1" x14ac:dyDescent="0.25">
      <c r="A69" s="13" t="s">
        <v>44</v>
      </c>
      <c r="B69" s="13" t="s">
        <v>494</v>
      </c>
      <c r="C69" s="12">
        <v>44579</v>
      </c>
      <c r="D69" s="13" t="s">
        <v>495</v>
      </c>
      <c r="E69" s="9">
        <v>1214729156</v>
      </c>
      <c r="F69" s="13" t="s">
        <v>496</v>
      </c>
      <c r="G69" s="13" t="s">
        <v>497</v>
      </c>
      <c r="H69" s="13"/>
      <c r="I69" s="14"/>
      <c r="J69" s="13"/>
      <c r="K69" s="13" t="s">
        <v>49</v>
      </c>
      <c r="L69" s="13" t="s">
        <v>220</v>
      </c>
      <c r="M69" s="13" t="s">
        <v>121</v>
      </c>
      <c r="N69" s="10">
        <v>1</v>
      </c>
      <c r="O69" s="11">
        <v>17535249</v>
      </c>
      <c r="P69" s="12">
        <v>44579</v>
      </c>
      <c r="Q69" s="13" t="s">
        <v>498</v>
      </c>
      <c r="R69" s="9" t="str">
        <f>+IF(Tabla2[[#This Row],[ESTADO ACTUAL DEL CONTRATO ]]="LIQUIDADO","OK",Tabla2[[#This Row],[FECHA DE TERMINACIÓN  DEL CONTRATO ]]-$Q$1)</f>
        <v>OK</v>
      </c>
      <c r="S69" s="12">
        <v>44742</v>
      </c>
      <c r="T69" s="13"/>
      <c r="U69" s="16" t="s">
        <v>60</v>
      </c>
      <c r="V69" s="16" t="s">
        <v>60</v>
      </c>
      <c r="W69" s="16" t="s">
        <v>60</v>
      </c>
      <c r="X69" s="16" t="s">
        <v>233</v>
      </c>
      <c r="Y69" s="13" t="s">
        <v>124</v>
      </c>
      <c r="Z69" s="13" t="s">
        <v>63</v>
      </c>
      <c r="AA69" s="13" t="s">
        <v>125</v>
      </c>
      <c r="AB69" s="13"/>
      <c r="AC69" s="13"/>
      <c r="AD69" s="13"/>
      <c r="AE69" s="13"/>
      <c r="AF69" s="16" t="s">
        <v>60</v>
      </c>
      <c r="AG69" s="17" t="s">
        <v>499</v>
      </c>
      <c r="AH69" s="16" t="s">
        <v>60</v>
      </c>
      <c r="AI69" s="18">
        <v>44579</v>
      </c>
      <c r="AJ69" s="16">
        <v>44742</v>
      </c>
      <c r="AK69" s="18">
        <f>+Tabla2[[#This Row],[FECHA DE TERMINACIÓN  DEL CONTRATO ]]+120</f>
        <v>44862</v>
      </c>
      <c r="AL69" s="18">
        <f>+Tabla2[[#This Row],[OPORTUNIDAD PARA LIQUIDADAR BILATERALMENTE]]+60</f>
        <v>44922</v>
      </c>
      <c r="AM69" s="18">
        <f>+Tabla2[[#This Row],[OPORTUNIDAD PARA LIQUIDAR UNILATERALMENTE]]+720</f>
        <v>45642</v>
      </c>
      <c r="AN69" s="13" t="s">
        <v>60</v>
      </c>
      <c r="AO69" s="16"/>
    </row>
    <row r="70" spans="1:41" s="20" customFormat="1" ht="40.5" customHeight="1" x14ac:dyDescent="0.25">
      <c r="A70" s="13" t="s">
        <v>44</v>
      </c>
      <c r="B70" s="13" t="s">
        <v>500</v>
      </c>
      <c r="C70" s="12">
        <v>44581</v>
      </c>
      <c r="D70" s="13" t="s">
        <v>230</v>
      </c>
      <c r="E70" s="9">
        <v>1017138233</v>
      </c>
      <c r="F70" s="13" t="s">
        <v>501</v>
      </c>
      <c r="G70" s="13" t="s">
        <v>502</v>
      </c>
      <c r="H70" s="13"/>
      <c r="I70" s="14"/>
      <c r="J70" s="13"/>
      <c r="K70" s="13" t="s">
        <v>49</v>
      </c>
      <c r="L70" s="13" t="s">
        <v>220</v>
      </c>
      <c r="M70" s="13" t="s">
        <v>121</v>
      </c>
      <c r="N70" s="10">
        <v>1</v>
      </c>
      <c r="O70" s="11">
        <v>49462244</v>
      </c>
      <c r="P70" s="12">
        <v>44581</v>
      </c>
      <c r="Q70" s="13" t="s">
        <v>503</v>
      </c>
      <c r="R70" s="9" t="str">
        <f>+IF(Tabla2[[#This Row],[ESTADO ACTUAL DEL CONTRATO ]]="LIQUIDADO","OK",Tabla2[[#This Row],[FECHA DE TERMINACIÓN  DEL CONTRATO ]]-$Q$1)</f>
        <v>OK</v>
      </c>
      <c r="S70" s="12">
        <v>44804</v>
      </c>
      <c r="T70" s="13"/>
      <c r="U70" s="16" t="s">
        <v>60</v>
      </c>
      <c r="V70" s="16" t="s">
        <v>60</v>
      </c>
      <c r="W70" s="16" t="s">
        <v>60</v>
      </c>
      <c r="X70" s="16" t="s">
        <v>233</v>
      </c>
      <c r="Y70" s="13" t="s">
        <v>229</v>
      </c>
      <c r="Z70" s="13" t="s">
        <v>63</v>
      </c>
      <c r="AA70" s="13"/>
      <c r="AB70" s="13"/>
      <c r="AC70" s="13"/>
      <c r="AD70" s="13"/>
      <c r="AE70" s="13"/>
      <c r="AF70" s="16" t="s">
        <v>60</v>
      </c>
      <c r="AG70" s="17" t="s">
        <v>504</v>
      </c>
      <c r="AH70" s="16" t="s">
        <v>60</v>
      </c>
      <c r="AI70" s="18">
        <v>44581</v>
      </c>
      <c r="AJ70" s="16" t="s">
        <v>60</v>
      </c>
      <c r="AK70" s="18">
        <f>+Tabla2[[#This Row],[FECHA DE TERMINACIÓN  DEL CONTRATO ]]+120</f>
        <v>44924</v>
      </c>
      <c r="AL70" s="18">
        <f>+Tabla2[[#This Row],[OPORTUNIDAD PARA LIQUIDADAR BILATERALMENTE]]+60</f>
        <v>44984</v>
      </c>
      <c r="AM70" s="18">
        <f>+Tabla2[[#This Row],[OPORTUNIDAD PARA LIQUIDAR UNILATERALMENTE]]+720</f>
        <v>45704</v>
      </c>
      <c r="AN70" s="13" t="s">
        <v>60</v>
      </c>
      <c r="AO70" s="16"/>
    </row>
    <row r="71" spans="1:41" s="20" customFormat="1" ht="40.5" customHeight="1" x14ac:dyDescent="0.25">
      <c r="A71" s="13" t="s">
        <v>44</v>
      </c>
      <c r="B71" s="13" t="s">
        <v>505</v>
      </c>
      <c r="C71" s="12">
        <v>44585</v>
      </c>
      <c r="D71" s="13" t="s">
        <v>506</v>
      </c>
      <c r="E71" s="9">
        <v>98658853</v>
      </c>
      <c r="F71" s="13" t="s">
        <v>507</v>
      </c>
      <c r="G71" s="13" t="s">
        <v>508</v>
      </c>
      <c r="H71" s="13"/>
      <c r="I71" s="14"/>
      <c r="J71" s="13"/>
      <c r="K71" s="13" t="s">
        <v>49</v>
      </c>
      <c r="L71" s="13" t="s">
        <v>220</v>
      </c>
      <c r="M71" s="13" t="s">
        <v>121</v>
      </c>
      <c r="N71" s="10">
        <v>1</v>
      </c>
      <c r="O71" s="11">
        <v>39601146</v>
      </c>
      <c r="P71" s="12">
        <v>44586</v>
      </c>
      <c r="Q71" s="13" t="s">
        <v>509</v>
      </c>
      <c r="R71" s="9" t="str">
        <f>+IF(Tabla2[[#This Row],[ESTADO ACTUAL DEL CONTRATO ]]="LIQUIDADO","OK",Tabla2[[#This Row],[FECHA DE TERMINACIÓN  DEL CONTRATO ]]-$Q$1)</f>
        <v>OK</v>
      </c>
      <c r="S71" s="12">
        <v>44804</v>
      </c>
      <c r="T71" s="13"/>
      <c r="U71" s="16" t="s">
        <v>60</v>
      </c>
      <c r="V71" s="16" t="s">
        <v>60</v>
      </c>
      <c r="W71" s="16" t="s">
        <v>60</v>
      </c>
      <c r="X71" s="16" t="s">
        <v>61</v>
      </c>
      <c r="Y71" s="13" t="s">
        <v>255</v>
      </c>
      <c r="Z71" s="13" t="s">
        <v>63</v>
      </c>
      <c r="AA71" s="13" t="s">
        <v>256</v>
      </c>
      <c r="AB71" s="13"/>
      <c r="AC71" s="13"/>
      <c r="AD71" s="13"/>
      <c r="AE71" s="13"/>
      <c r="AF71" s="16" t="s">
        <v>60</v>
      </c>
      <c r="AG71" s="17" t="s">
        <v>510</v>
      </c>
      <c r="AH71" s="16" t="s">
        <v>60</v>
      </c>
      <c r="AI71" s="18">
        <v>44586</v>
      </c>
      <c r="AJ71" s="16" t="s">
        <v>60</v>
      </c>
      <c r="AK71" s="18">
        <f>+Tabla2[[#This Row],[FECHA DE TERMINACIÓN  DEL CONTRATO ]]+120</f>
        <v>44924</v>
      </c>
      <c r="AL71" s="18">
        <f>+Tabla2[[#This Row],[OPORTUNIDAD PARA LIQUIDADAR BILATERALMENTE]]+60</f>
        <v>44984</v>
      </c>
      <c r="AM71" s="18">
        <f>+Tabla2[[#This Row],[OPORTUNIDAD PARA LIQUIDAR UNILATERALMENTE]]+720</f>
        <v>45704</v>
      </c>
      <c r="AN71" s="13" t="s">
        <v>60</v>
      </c>
      <c r="AO71" s="16"/>
    </row>
    <row r="72" spans="1:41" s="20" customFormat="1" ht="40.5" customHeight="1" x14ac:dyDescent="0.25">
      <c r="A72" s="13" t="s">
        <v>44</v>
      </c>
      <c r="B72" s="13" t="s">
        <v>511</v>
      </c>
      <c r="C72" s="12">
        <v>44586</v>
      </c>
      <c r="D72" s="13" t="s">
        <v>512</v>
      </c>
      <c r="E72" s="9">
        <v>1128283941</v>
      </c>
      <c r="F72" s="13" t="s">
        <v>513</v>
      </c>
      <c r="G72" s="13" t="s">
        <v>514</v>
      </c>
      <c r="H72" s="13"/>
      <c r="I72" s="14"/>
      <c r="J72" s="13"/>
      <c r="K72" s="13" t="s">
        <v>49</v>
      </c>
      <c r="L72" s="13" t="s">
        <v>220</v>
      </c>
      <c r="M72" s="13" t="s">
        <v>121</v>
      </c>
      <c r="N72" s="10">
        <v>1</v>
      </c>
      <c r="O72" s="11">
        <v>23167783</v>
      </c>
      <c r="P72" s="12">
        <v>44587</v>
      </c>
      <c r="Q72" s="13" t="s">
        <v>515</v>
      </c>
      <c r="R72" s="9" t="str">
        <f>+IF(Tabla2[[#This Row],[ESTADO ACTUAL DEL CONTRATO ]]="LIQUIDADO","OK",Tabla2[[#This Row],[FECHA DE TERMINACIÓN  DEL CONTRATO ]]-$Q$1)</f>
        <v>OK</v>
      </c>
      <c r="S72" s="12">
        <v>44804</v>
      </c>
      <c r="T72" s="13"/>
      <c r="U72" s="16" t="s">
        <v>60</v>
      </c>
      <c r="V72" s="16" t="s">
        <v>60</v>
      </c>
      <c r="W72" s="16" t="s">
        <v>60</v>
      </c>
      <c r="X72" s="16" t="s">
        <v>61</v>
      </c>
      <c r="Y72" s="13" t="s">
        <v>124</v>
      </c>
      <c r="Z72" s="13" t="s">
        <v>63</v>
      </c>
      <c r="AA72" s="13" t="s">
        <v>125</v>
      </c>
      <c r="AB72" s="13"/>
      <c r="AC72" s="13"/>
      <c r="AD72" s="13"/>
      <c r="AE72" s="13"/>
      <c r="AF72" s="16" t="s">
        <v>60</v>
      </c>
      <c r="AG72" s="17" t="s">
        <v>516</v>
      </c>
      <c r="AH72" s="16" t="s">
        <v>60</v>
      </c>
      <c r="AI72" s="18">
        <v>44586</v>
      </c>
      <c r="AJ72" s="16" t="s">
        <v>60</v>
      </c>
      <c r="AK72" s="18">
        <f>+Tabla2[[#This Row],[FECHA DE TERMINACIÓN  DEL CONTRATO ]]+120</f>
        <v>44924</v>
      </c>
      <c r="AL72" s="18">
        <f>+Tabla2[[#This Row],[OPORTUNIDAD PARA LIQUIDADAR BILATERALMENTE]]+60</f>
        <v>44984</v>
      </c>
      <c r="AM72" s="18">
        <f>+Tabla2[[#This Row],[OPORTUNIDAD PARA LIQUIDAR UNILATERALMENTE]]+720</f>
        <v>45704</v>
      </c>
      <c r="AN72" s="13" t="s">
        <v>60</v>
      </c>
      <c r="AO72" s="16"/>
    </row>
    <row r="73" spans="1:41" s="20" customFormat="1" ht="40.5" customHeight="1" x14ac:dyDescent="0.25">
      <c r="A73" s="13" t="s">
        <v>44</v>
      </c>
      <c r="B73" s="13" t="s">
        <v>517</v>
      </c>
      <c r="C73" s="12">
        <v>44585</v>
      </c>
      <c r="D73" s="13" t="s">
        <v>518</v>
      </c>
      <c r="E73" s="9">
        <v>71366197</v>
      </c>
      <c r="F73" s="13" t="s">
        <v>331</v>
      </c>
      <c r="G73" s="13" t="s">
        <v>519</v>
      </c>
      <c r="H73" s="13"/>
      <c r="I73" s="14"/>
      <c r="J73" s="13"/>
      <c r="K73" s="13" t="s">
        <v>49</v>
      </c>
      <c r="L73" s="13" t="s">
        <v>220</v>
      </c>
      <c r="M73" s="13" t="s">
        <v>74</v>
      </c>
      <c r="N73" s="10">
        <f ca="1">+IF(Tabla2[[#This Row],[DÍAS PENDIENTES DE EJECUCIÓN]]&lt;=0,1,($Q$1-Tabla2[[#This Row],[FECHA ACTA DE INICIO]])/(Tabla2[[#This Row],[FECHA DE TERMINACIÓN  DEL CONTRATO ]]-Tabla2[[#This Row],[FECHA ACTA DE INICIO]]))</f>
        <v>1</v>
      </c>
      <c r="O73" s="11">
        <v>44014142</v>
      </c>
      <c r="P73" s="12">
        <v>44586</v>
      </c>
      <c r="Q73" s="13" t="s">
        <v>509</v>
      </c>
      <c r="R73" s="9">
        <f ca="1">+IF(Tabla2[[#This Row],[ESTADO ACTUAL DEL CONTRATO ]]="LIQUIDADO","OK",Tabla2[[#This Row],[FECHA DE TERMINACIÓN  DEL CONTRATO ]]-$Q$1)</f>
        <v>-10</v>
      </c>
      <c r="S73" s="27">
        <v>44817</v>
      </c>
      <c r="T73" s="28"/>
      <c r="U73" s="16" t="s">
        <v>60</v>
      </c>
      <c r="V73" s="16" t="s">
        <v>60</v>
      </c>
      <c r="W73" s="16" t="s">
        <v>60</v>
      </c>
      <c r="X73" s="16" t="s">
        <v>61</v>
      </c>
      <c r="Y73" s="13" t="s">
        <v>334</v>
      </c>
      <c r="Z73" s="13" t="s">
        <v>63</v>
      </c>
      <c r="AA73" s="13" t="s">
        <v>256</v>
      </c>
      <c r="AB73" s="13"/>
      <c r="AC73" s="13"/>
      <c r="AD73" s="13"/>
      <c r="AE73" s="13"/>
      <c r="AF73" s="16" t="s">
        <v>60</v>
      </c>
      <c r="AG73" s="17" t="s">
        <v>520</v>
      </c>
      <c r="AH73" s="16" t="s">
        <v>60</v>
      </c>
      <c r="AI73" s="18">
        <v>44585</v>
      </c>
      <c r="AJ73" s="16" t="s">
        <v>60</v>
      </c>
      <c r="AK73" s="18">
        <f>+Tabla2[[#This Row],[FECHA DE TERMINACIÓN  DEL CONTRATO ]]+120</f>
        <v>44937</v>
      </c>
      <c r="AL73" s="18">
        <f>+Tabla2[[#This Row],[OPORTUNIDAD PARA LIQUIDADAR BILATERALMENTE]]+60</f>
        <v>44997</v>
      </c>
      <c r="AM73" s="18">
        <f>+Tabla2[[#This Row],[OPORTUNIDAD PARA LIQUIDAR UNILATERALMENTE]]+720</f>
        <v>45717</v>
      </c>
      <c r="AN73" s="29" t="s">
        <v>521</v>
      </c>
      <c r="AO73" s="16"/>
    </row>
    <row r="74" spans="1:41" ht="45" x14ac:dyDescent="0.25">
      <c r="A74" s="13" t="s">
        <v>44</v>
      </c>
      <c r="B74" s="13" t="s">
        <v>522</v>
      </c>
      <c r="C74" s="12">
        <v>44585</v>
      </c>
      <c r="D74" s="13" t="s">
        <v>523</v>
      </c>
      <c r="E74" s="9">
        <v>43625187</v>
      </c>
      <c r="F74" s="13" t="s">
        <v>524</v>
      </c>
      <c r="G74" s="13" t="s">
        <v>525</v>
      </c>
      <c r="H74" s="13"/>
      <c r="I74" s="14"/>
      <c r="J74" s="13"/>
      <c r="K74" s="13" t="s">
        <v>49</v>
      </c>
      <c r="L74" s="13" t="s">
        <v>220</v>
      </c>
      <c r="M74" s="13" t="s">
        <v>121</v>
      </c>
      <c r="N74" s="10">
        <v>1</v>
      </c>
      <c r="O74" s="11">
        <v>39601146</v>
      </c>
      <c r="P74" s="12">
        <v>44585</v>
      </c>
      <c r="Q74" s="13" t="s">
        <v>526</v>
      </c>
      <c r="R74" s="9" t="str">
        <f>+IF(Tabla2[[#This Row],[ESTADO ACTUAL DEL CONTRATO ]]="LIQUIDADO","OK",Tabla2[[#This Row],[FECHA DE TERMINACIÓN  DEL CONTRATO ]]-$Q$1)</f>
        <v>OK</v>
      </c>
      <c r="S74" s="12">
        <v>44804</v>
      </c>
      <c r="T74" s="13"/>
      <c r="U74" s="16" t="s">
        <v>60</v>
      </c>
      <c r="V74" s="16" t="s">
        <v>60</v>
      </c>
      <c r="W74" s="16" t="s">
        <v>60</v>
      </c>
      <c r="X74" s="16" t="s">
        <v>61</v>
      </c>
      <c r="Y74" s="13" t="s">
        <v>421</v>
      </c>
      <c r="Z74" s="13" t="s">
        <v>63</v>
      </c>
      <c r="AA74" s="13" t="s">
        <v>418</v>
      </c>
      <c r="AB74" s="13"/>
      <c r="AC74" s="13"/>
      <c r="AD74" s="13"/>
      <c r="AE74" s="13"/>
      <c r="AF74" s="16" t="s">
        <v>60</v>
      </c>
      <c r="AG74" s="17" t="s">
        <v>527</v>
      </c>
      <c r="AH74" s="16" t="s">
        <v>60</v>
      </c>
      <c r="AI74" s="18">
        <v>44585</v>
      </c>
      <c r="AJ74" s="16" t="s">
        <v>60</v>
      </c>
      <c r="AK74" s="18">
        <f>+Tabla2[[#This Row],[FECHA DE TERMINACIÓN  DEL CONTRATO ]]+120</f>
        <v>44924</v>
      </c>
      <c r="AL74" s="18">
        <f>+Tabla2[[#This Row],[OPORTUNIDAD PARA LIQUIDADAR BILATERALMENTE]]+60</f>
        <v>44984</v>
      </c>
      <c r="AM74" s="18">
        <f>+Tabla2[[#This Row],[OPORTUNIDAD PARA LIQUIDAR UNILATERALMENTE]]+720</f>
        <v>45704</v>
      </c>
      <c r="AN74" s="13" t="s">
        <v>60</v>
      </c>
      <c r="AO74" s="16"/>
    </row>
    <row r="75" spans="1:41" ht="60" x14ac:dyDescent="0.25">
      <c r="A75" s="13" t="s">
        <v>44</v>
      </c>
      <c r="B75" s="13" t="s">
        <v>528</v>
      </c>
      <c r="C75" s="12">
        <v>44587</v>
      </c>
      <c r="D75" s="13" t="s">
        <v>529</v>
      </c>
      <c r="E75" s="9" t="s">
        <v>530</v>
      </c>
      <c r="F75" s="13" t="s">
        <v>531</v>
      </c>
      <c r="G75" s="13" t="s">
        <v>532</v>
      </c>
      <c r="H75" s="13"/>
      <c r="I75" s="14"/>
      <c r="J75" s="13"/>
      <c r="K75" s="13" t="s">
        <v>49</v>
      </c>
      <c r="L75" s="13" t="s">
        <v>120</v>
      </c>
      <c r="M75" s="13" t="s">
        <v>121</v>
      </c>
      <c r="N75" s="10">
        <v>1</v>
      </c>
      <c r="O75" s="11">
        <v>126309583</v>
      </c>
      <c r="P75" s="12">
        <v>44587</v>
      </c>
      <c r="Q75" s="13" t="s">
        <v>533</v>
      </c>
      <c r="R75" s="9" t="str">
        <f>+IF(Tabla2[[#This Row],[ESTADO ACTUAL DEL CONTRATO ]]="LIQUIDADO","OK",Tabla2[[#This Row],[FECHA DE TERMINACIÓN  DEL CONTRATO ]]-$Q$1)</f>
        <v>OK</v>
      </c>
      <c r="S75" s="12">
        <v>44742</v>
      </c>
      <c r="T75" s="13"/>
      <c r="U75" s="13" t="s">
        <v>60</v>
      </c>
      <c r="V75" s="13" t="s">
        <v>60</v>
      </c>
      <c r="W75" s="13" t="s">
        <v>60</v>
      </c>
      <c r="X75" s="16" t="s">
        <v>61</v>
      </c>
      <c r="Y75" s="13" t="s">
        <v>96</v>
      </c>
      <c r="Z75" s="13" t="s">
        <v>63</v>
      </c>
      <c r="AA75" s="13" t="s">
        <v>97</v>
      </c>
      <c r="AB75" s="13"/>
      <c r="AC75" s="13"/>
      <c r="AD75" s="13"/>
      <c r="AE75" s="13"/>
      <c r="AF75" s="16" t="s">
        <v>60</v>
      </c>
      <c r="AG75" s="17" t="s">
        <v>534</v>
      </c>
      <c r="AH75" s="16" t="s">
        <v>60</v>
      </c>
      <c r="AI75" s="18">
        <v>44587</v>
      </c>
      <c r="AJ75" s="16" t="s">
        <v>60</v>
      </c>
      <c r="AK75" s="18">
        <f>+Tabla2[[#This Row],[FECHA DE TERMINACIÓN  DEL CONTRATO ]]+120</f>
        <v>44862</v>
      </c>
      <c r="AL75" s="18">
        <f>+Tabla2[[#This Row],[OPORTUNIDAD PARA LIQUIDADAR BILATERALMENTE]]+60</f>
        <v>44922</v>
      </c>
      <c r="AM75" s="18">
        <f>+Tabla2[[#This Row],[OPORTUNIDAD PARA LIQUIDAR UNILATERALMENTE]]+720</f>
        <v>45642</v>
      </c>
      <c r="AN75" s="13" t="s">
        <v>60</v>
      </c>
      <c r="AO75" s="16"/>
    </row>
    <row r="76" spans="1:41" ht="45" x14ac:dyDescent="0.25">
      <c r="A76" s="13" t="s">
        <v>44</v>
      </c>
      <c r="B76" s="13" t="s">
        <v>535</v>
      </c>
      <c r="C76" s="12">
        <v>44588</v>
      </c>
      <c r="D76" s="13" t="s">
        <v>536</v>
      </c>
      <c r="E76" s="9" t="s">
        <v>537</v>
      </c>
      <c r="F76" s="13" t="s">
        <v>538</v>
      </c>
      <c r="G76" s="13" t="s">
        <v>539</v>
      </c>
      <c r="H76" s="13"/>
      <c r="I76" s="14"/>
      <c r="J76" s="13"/>
      <c r="K76" s="13" t="s">
        <v>49</v>
      </c>
      <c r="L76" s="13" t="s">
        <v>120</v>
      </c>
      <c r="M76" s="13" t="s">
        <v>74</v>
      </c>
      <c r="N76" s="10">
        <f ca="1">+IF(Tabla2[[#This Row],[DÍAS PENDIENTES DE EJECUCIÓN]]&lt;=0,1,($Q$1-Tabla2[[#This Row],[FECHA ACTA DE INICIO]])/(Tabla2[[#This Row],[FECHA DE TERMINACIÓN  DEL CONTRATO ]]-Tabla2[[#This Row],[FECHA ACTA DE INICIO]]))</f>
        <v>0.70359281437125754</v>
      </c>
      <c r="O76" s="11">
        <v>6154159</v>
      </c>
      <c r="P76" s="12">
        <v>44592</v>
      </c>
      <c r="Q76" s="13" t="s">
        <v>540</v>
      </c>
      <c r="R76" s="9">
        <f ca="1">+IF(Tabla2[[#This Row],[ESTADO ACTUAL DEL CONTRATO ]]="LIQUIDADO","OK",Tabla2[[#This Row],[FECHA DE TERMINACIÓN  DEL CONTRATO ]]-$Q$1)</f>
        <v>99</v>
      </c>
      <c r="S76" s="12">
        <v>44926</v>
      </c>
      <c r="T76" s="13"/>
      <c r="U76" s="16" t="s">
        <v>60</v>
      </c>
      <c r="V76" s="16" t="s">
        <v>60</v>
      </c>
      <c r="W76" s="16" t="s">
        <v>60</v>
      </c>
      <c r="X76" s="16" t="s">
        <v>233</v>
      </c>
      <c r="Y76" s="13" t="s">
        <v>432</v>
      </c>
      <c r="Z76" s="13" t="s">
        <v>63</v>
      </c>
      <c r="AA76" s="13" t="s">
        <v>256</v>
      </c>
      <c r="AB76" s="13"/>
      <c r="AC76" s="13"/>
      <c r="AD76" s="13"/>
      <c r="AE76" s="13"/>
      <c r="AF76" s="16" t="s">
        <v>60</v>
      </c>
      <c r="AG76" s="17" t="s">
        <v>541</v>
      </c>
      <c r="AH76" s="16" t="s">
        <v>60</v>
      </c>
      <c r="AI76" s="18">
        <v>44588</v>
      </c>
      <c r="AJ76" s="16" t="s">
        <v>60</v>
      </c>
      <c r="AK76" s="12">
        <f>+Tabla2[[#This Row],[FECHA DE TERMINACIÓN  DEL CONTRATO ]]+120</f>
        <v>45046</v>
      </c>
      <c r="AL76" s="12">
        <f>+Tabla2[[#This Row],[OPORTUNIDAD PARA LIQUIDADAR BILATERALMENTE]]+60</f>
        <v>45106</v>
      </c>
      <c r="AM76" s="12">
        <f>+Tabla2[[#This Row],[OPORTUNIDAD PARA LIQUIDAR UNILATERALMENTE]]+720</f>
        <v>45826</v>
      </c>
      <c r="AN76" s="13" t="s">
        <v>60</v>
      </c>
      <c r="AO76" s="16"/>
    </row>
    <row r="77" spans="1:41" ht="45" x14ac:dyDescent="0.25">
      <c r="A77" s="13" t="s">
        <v>44</v>
      </c>
      <c r="B77" s="13" t="s">
        <v>542</v>
      </c>
      <c r="C77" s="12">
        <v>44585</v>
      </c>
      <c r="D77" s="13" t="s">
        <v>543</v>
      </c>
      <c r="E77" s="9">
        <v>1017243107</v>
      </c>
      <c r="F77" s="13" t="s">
        <v>544</v>
      </c>
      <c r="G77" s="13" t="s">
        <v>545</v>
      </c>
      <c r="H77" s="13"/>
      <c r="I77" s="14"/>
      <c r="J77" s="13"/>
      <c r="K77" s="13" t="s">
        <v>49</v>
      </c>
      <c r="L77" s="13" t="s">
        <v>220</v>
      </c>
      <c r="M77" s="26" t="s">
        <v>57</v>
      </c>
      <c r="N77" s="10">
        <v>1</v>
      </c>
      <c r="O77" s="11">
        <v>39601146</v>
      </c>
      <c r="P77" s="12">
        <v>44586</v>
      </c>
      <c r="Q77" s="13" t="s">
        <v>509</v>
      </c>
      <c r="R77" s="9">
        <f ca="1">+IF(Tabla2[[#This Row],[ESTADO ACTUAL DEL CONTRATO ]]="LIQUIDADO","OK",Tabla2[[#This Row],[FECHA DE TERMINACIÓN  DEL CONTRATO ]]-$Q$1)</f>
        <v>-23</v>
      </c>
      <c r="S77" s="12">
        <v>44804</v>
      </c>
      <c r="T77" s="13"/>
      <c r="U77" s="16" t="s">
        <v>60</v>
      </c>
      <c r="V77" s="16" t="s">
        <v>60</v>
      </c>
      <c r="W77" s="16" t="s">
        <v>60</v>
      </c>
      <c r="X77" s="16" t="s">
        <v>61</v>
      </c>
      <c r="Y77" s="13" t="s">
        <v>255</v>
      </c>
      <c r="Z77" s="13" t="s">
        <v>63</v>
      </c>
      <c r="AA77" s="13" t="s">
        <v>256</v>
      </c>
      <c r="AB77" s="13"/>
      <c r="AC77" s="13"/>
      <c r="AD77" s="13"/>
      <c r="AE77" s="13"/>
      <c r="AF77" s="16" t="s">
        <v>60</v>
      </c>
      <c r="AG77" s="17" t="s">
        <v>546</v>
      </c>
      <c r="AH77" s="16" t="s">
        <v>60</v>
      </c>
      <c r="AI77" s="18">
        <v>44586</v>
      </c>
      <c r="AJ77" s="16" t="s">
        <v>60</v>
      </c>
      <c r="AK77" s="18">
        <f>+Tabla2[[#This Row],[FECHA DE TERMINACIÓN  DEL CONTRATO ]]+120</f>
        <v>44924</v>
      </c>
      <c r="AL77" s="18">
        <f>+Tabla2[[#This Row],[OPORTUNIDAD PARA LIQUIDADAR BILATERALMENTE]]+60</f>
        <v>44984</v>
      </c>
      <c r="AM77" s="18">
        <f>+Tabla2[[#This Row],[OPORTUNIDAD PARA LIQUIDAR UNILATERALMENTE]]+720</f>
        <v>45704</v>
      </c>
      <c r="AN77" s="13" t="s">
        <v>60</v>
      </c>
      <c r="AO77" s="16"/>
    </row>
    <row r="78" spans="1:41" ht="60" x14ac:dyDescent="0.25">
      <c r="A78" s="13" t="s">
        <v>44</v>
      </c>
      <c r="B78" s="13" t="s">
        <v>547</v>
      </c>
      <c r="C78" s="12">
        <v>44585</v>
      </c>
      <c r="D78" s="13" t="s">
        <v>548</v>
      </c>
      <c r="E78" s="9">
        <v>71396916</v>
      </c>
      <c r="F78" s="13" t="s">
        <v>549</v>
      </c>
      <c r="G78" s="13" t="s">
        <v>550</v>
      </c>
      <c r="H78" s="13"/>
      <c r="I78" s="14"/>
      <c r="J78" s="13"/>
      <c r="K78" s="13" t="s">
        <v>49</v>
      </c>
      <c r="L78" s="13" t="s">
        <v>220</v>
      </c>
      <c r="M78" s="13" t="s">
        <v>121</v>
      </c>
      <c r="N78" s="10">
        <v>1</v>
      </c>
      <c r="O78" s="11">
        <v>38174197</v>
      </c>
      <c r="P78" s="12">
        <v>44586</v>
      </c>
      <c r="Q78" s="13" t="s">
        <v>551</v>
      </c>
      <c r="R78" s="9" t="str">
        <f>+IF(Tabla2[[#This Row],[ESTADO ACTUAL DEL CONTRATO ]]="LIQUIDADO","OK",Tabla2[[#This Row],[FECHA DE TERMINACIÓN  DEL CONTRATO ]]-$Q$1)</f>
        <v>OK</v>
      </c>
      <c r="S78" s="12">
        <v>44742</v>
      </c>
      <c r="T78" s="13"/>
      <c r="U78" s="16" t="s">
        <v>60</v>
      </c>
      <c r="V78" s="16" t="s">
        <v>60</v>
      </c>
      <c r="W78" s="16" t="s">
        <v>60</v>
      </c>
      <c r="X78" s="16" t="s">
        <v>233</v>
      </c>
      <c r="Y78" s="13" t="s">
        <v>172</v>
      </c>
      <c r="Z78" s="13" t="s">
        <v>63</v>
      </c>
      <c r="AA78" s="13" t="s">
        <v>173</v>
      </c>
      <c r="AB78" s="13"/>
      <c r="AC78" s="13"/>
      <c r="AD78" s="13"/>
      <c r="AE78" s="13"/>
      <c r="AF78" s="16" t="s">
        <v>60</v>
      </c>
      <c r="AG78" s="17" t="s">
        <v>552</v>
      </c>
      <c r="AH78" s="16" t="s">
        <v>60</v>
      </c>
      <c r="AI78" s="18">
        <v>44586</v>
      </c>
      <c r="AJ78" s="16" t="s">
        <v>60</v>
      </c>
      <c r="AK78" s="18">
        <f>+Tabla2[[#This Row],[FECHA DE TERMINACIÓN  DEL CONTRATO ]]+120</f>
        <v>44862</v>
      </c>
      <c r="AL78" s="18">
        <f>+Tabla2[[#This Row],[OPORTUNIDAD PARA LIQUIDADAR BILATERALMENTE]]+60</f>
        <v>44922</v>
      </c>
      <c r="AM78" s="18">
        <f>+Tabla2[[#This Row],[OPORTUNIDAD PARA LIQUIDAR UNILATERALMENTE]]+720</f>
        <v>45642</v>
      </c>
      <c r="AN78" s="13" t="s">
        <v>60</v>
      </c>
      <c r="AO78" s="16"/>
    </row>
    <row r="79" spans="1:41" ht="45" x14ac:dyDescent="0.25">
      <c r="A79" s="13" t="s">
        <v>44</v>
      </c>
      <c r="B79" s="13" t="s">
        <v>553</v>
      </c>
      <c r="C79" s="12">
        <v>44585</v>
      </c>
      <c r="D79" s="13" t="s">
        <v>554</v>
      </c>
      <c r="E79" s="9">
        <v>43283667</v>
      </c>
      <c r="F79" s="13" t="s">
        <v>555</v>
      </c>
      <c r="G79" s="13" t="s">
        <v>556</v>
      </c>
      <c r="H79" s="13"/>
      <c r="I79" s="14"/>
      <c r="J79" s="13"/>
      <c r="K79" s="13" t="s">
        <v>49</v>
      </c>
      <c r="L79" s="13" t="s">
        <v>220</v>
      </c>
      <c r="M79" s="13" t="s">
        <v>121</v>
      </c>
      <c r="N79" s="10">
        <v>1</v>
      </c>
      <c r="O79" s="11">
        <v>24136589</v>
      </c>
      <c r="P79" s="12">
        <v>44586</v>
      </c>
      <c r="Q79" s="13" t="s">
        <v>509</v>
      </c>
      <c r="R79" s="9" t="str">
        <f>+IF(Tabla2[[#This Row],[ESTADO ACTUAL DEL CONTRATO ]]="LIQUIDADO","OK",Tabla2[[#This Row],[FECHA DE TERMINACIÓN  DEL CONTRATO ]]-$Q$1)</f>
        <v>OK</v>
      </c>
      <c r="S79" s="12">
        <v>44804</v>
      </c>
      <c r="T79" s="13"/>
      <c r="U79" s="16" t="s">
        <v>60</v>
      </c>
      <c r="V79" s="16" t="s">
        <v>60</v>
      </c>
      <c r="W79" s="16" t="s">
        <v>60</v>
      </c>
      <c r="X79" s="16" t="s">
        <v>233</v>
      </c>
      <c r="Y79" s="13" t="s">
        <v>334</v>
      </c>
      <c r="Z79" s="13" t="s">
        <v>63</v>
      </c>
      <c r="AA79" s="13" t="s">
        <v>256</v>
      </c>
      <c r="AB79" s="13"/>
      <c r="AC79" s="13"/>
      <c r="AD79" s="13"/>
      <c r="AE79" s="13"/>
      <c r="AF79" s="16" t="s">
        <v>60</v>
      </c>
      <c r="AG79" s="17" t="s">
        <v>557</v>
      </c>
      <c r="AH79" s="16" t="s">
        <v>60</v>
      </c>
      <c r="AI79" s="18">
        <v>44585</v>
      </c>
      <c r="AJ79" s="16" t="s">
        <v>60</v>
      </c>
      <c r="AK79" s="18">
        <f>+Tabla2[[#This Row],[FECHA DE TERMINACIÓN  DEL CONTRATO ]]+120</f>
        <v>44924</v>
      </c>
      <c r="AL79" s="18">
        <f>+Tabla2[[#This Row],[OPORTUNIDAD PARA LIQUIDADAR BILATERALMENTE]]+60</f>
        <v>44984</v>
      </c>
      <c r="AM79" s="18">
        <f>+Tabla2[[#This Row],[OPORTUNIDAD PARA LIQUIDAR UNILATERALMENTE]]+720</f>
        <v>45704</v>
      </c>
      <c r="AN79" s="13" t="s">
        <v>60</v>
      </c>
      <c r="AO79" s="16"/>
    </row>
    <row r="80" spans="1:41" ht="60" x14ac:dyDescent="0.25">
      <c r="A80" s="13" t="s">
        <v>44</v>
      </c>
      <c r="B80" s="13" t="s">
        <v>558</v>
      </c>
      <c r="C80" s="12">
        <v>44588</v>
      </c>
      <c r="D80" s="13" t="s">
        <v>559</v>
      </c>
      <c r="E80" s="9">
        <v>476063</v>
      </c>
      <c r="F80" s="13" t="s">
        <v>560</v>
      </c>
      <c r="G80" s="13" t="s">
        <v>561</v>
      </c>
      <c r="H80" s="13"/>
      <c r="I80" s="14"/>
      <c r="J80" s="13"/>
      <c r="K80" s="13" t="s">
        <v>49</v>
      </c>
      <c r="L80" s="13" t="s">
        <v>220</v>
      </c>
      <c r="M80" s="13" t="s">
        <v>121</v>
      </c>
      <c r="N80" s="10">
        <v>1</v>
      </c>
      <c r="O80" s="11">
        <v>44014142</v>
      </c>
      <c r="P80" s="12">
        <v>44588</v>
      </c>
      <c r="Q80" s="13" t="s">
        <v>562</v>
      </c>
      <c r="R80" s="9" t="str">
        <f>+IF(Tabla2[[#This Row],[ESTADO ACTUAL DEL CONTRATO ]]="LIQUIDADO","OK",Tabla2[[#This Row],[FECHA DE TERMINACIÓN  DEL CONTRATO ]]-$Q$1)</f>
        <v>OK</v>
      </c>
      <c r="S80" s="12">
        <v>44804</v>
      </c>
      <c r="T80" s="13"/>
      <c r="U80" s="16" t="s">
        <v>60</v>
      </c>
      <c r="V80" s="16" t="s">
        <v>60</v>
      </c>
      <c r="W80" s="16" t="s">
        <v>60</v>
      </c>
      <c r="X80" s="16" t="s">
        <v>233</v>
      </c>
      <c r="Y80" s="13" t="s">
        <v>172</v>
      </c>
      <c r="Z80" s="13" t="s">
        <v>63</v>
      </c>
      <c r="AA80" s="13" t="s">
        <v>173</v>
      </c>
      <c r="AB80" s="13"/>
      <c r="AC80" s="13"/>
      <c r="AD80" s="13"/>
      <c r="AE80" s="13"/>
      <c r="AF80" s="16" t="s">
        <v>60</v>
      </c>
      <c r="AG80" s="17" t="s">
        <v>563</v>
      </c>
      <c r="AH80" s="16" t="s">
        <v>60</v>
      </c>
      <c r="AI80" s="18">
        <v>44588</v>
      </c>
      <c r="AJ80" s="16" t="s">
        <v>60</v>
      </c>
      <c r="AK80" s="18">
        <f>+Tabla2[[#This Row],[FECHA DE TERMINACIÓN  DEL CONTRATO ]]+120</f>
        <v>44924</v>
      </c>
      <c r="AL80" s="18">
        <f>+Tabla2[[#This Row],[OPORTUNIDAD PARA LIQUIDADAR BILATERALMENTE]]+60</f>
        <v>44984</v>
      </c>
      <c r="AM80" s="18">
        <f>+Tabla2[[#This Row],[OPORTUNIDAD PARA LIQUIDAR UNILATERALMENTE]]+720</f>
        <v>45704</v>
      </c>
      <c r="AN80" s="13" t="s">
        <v>60</v>
      </c>
      <c r="AO80" s="16"/>
    </row>
    <row r="81" spans="1:41" ht="45" x14ac:dyDescent="0.25">
      <c r="A81" s="13" t="s">
        <v>44</v>
      </c>
      <c r="B81" s="13" t="s">
        <v>564</v>
      </c>
      <c r="C81" s="12">
        <v>44587</v>
      </c>
      <c r="D81" s="13" t="s">
        <v>565</v>
      </c>
      <c r="E81" s="9">
        <v>1037588610</v>
      </c>
      <c r="F81" s="13" t="s">
        <v>566</v>
      </c>
      <c r="G81" s="13" t="s">
        <v>567</v>
      </c>
      <c r="H81" s="13"/>
      <c r="I81" s="14"/>
      <c r="J81" s="13"/>
      <c r="K81" s="13" t="s">
        <v>49</v>
      </c>
      <c r="L81" s="13" t="s">
        <v>220</v>
      </c>
      <c r="M81" s="26" t="s">
        <v>57</v>
      </c>
      <c r="N81" s="10">
        <v>1</v>
      </c>
      <c r="O81" s="11">
        <v>24136589</v>
      </c>
      <c r="P81" s="12">
        <v>44587</v>
      </c>
      <c r="Q81" s="13" t="s">
        <v>515</v>
      </c>
      <c r="R81" s="9">
        <f ca="1">+IF(Tabla2[[#This Row],[ESTADO ACTUAL DEL CONTRATO ]]="LIQUIDADO","OK",Tabla2[[#This Row],[FECHA DE TERMINACIÓN  DEL CONTRATO ]]-$Q$1)</f>
        <v>-23</v>
      </c>
      <c r="S81" s="12">
        <v>44804</v>
      </c>
      <c r="T81" s="13"/>
      <c r="U81" s="16" t="s">
        <v>60</v>
      </c>
      <c r="V81" s="16" t="s">
        <v>60</v>
      </c>
      <c r="W81" s="16" t="s">
        <v>60</v>
      </c>
      <c r="X81" s="16" t="s">
        <v>61</v>
      </c>
      <c r="Y81" s="13" t="s">
        <v>133</v>
      </c>
      <c r="Z81" s="13" t="s">
        <v>63</v>
      </c>
      <c r="AA81" s="13" t="s">
        <v>152</v>
      </c>
      <c r="AB81" s="13"/>
      <c r="AC81" s="13"/>
      <c r="AD81" s="13"/>
      <c r="AE81" s="13"/>
      <c r="AF81" s="16" t="s">
        <v>60</v>
      </c>
      <c r="AG81" s="17" t="s">
        <v>568</v>
      </c>
      <c r="AH81" s="16" t="s">
        <v>60</v>
      </c>
      <c r="AI81" s="18">
        <v>44587</v>
      </c>
      <c r="AJ81" s="16" t="s">
        <v>60</v>
      </c>
      <c r="AK81" s="18">
        <f>+Tabla2[[#This Row],[FECHA DE TERMINACIÓN  DEL CONTRATO ]]+120</f>
        <v>44924</v>
      </c>
      <c r="AL81" s="18">
        <f>+Tabla2[[#This Row],[OPORTUNIDAD PARA LIQUIDADAR BILATERALMENTE]]+60</f>
        <v>44984</v>
      </c>
      <c r="AM81" s="18">
        <f>+Tabla2[[#This Row],[OPORTUNIDAD PARA LIQUIDAR UNILATERALMENTE]]+720</f>
        <v>45704</v>
      </c>
      <c r="AN81" s="13" t="s">
        <v>60</v>
      </c>
      <c r="AO81" s="16"/>
    </row>
    <row r="82" spans="1:41" ht="45" x14ac:dyDescent="0.25">
      <c r="A82" s="13" t="s">
        <v>44</v>
      </c>
      <c r="B82" s="13" t="s">
        <v>569</v>
      </c>
      <c r="C82" s="12">
        <v>44586</v>
      </c>
      <c r="D82" s="13" t="s">
        <v>570</v>
      </c>
      <c r="E82" s="9">
        <v>1059784621</v>
      </c>
      <c r="F82" s="13" t="s">
        <v>571</v>
      </c>
      <c r="G82" s="13" t="s">
        <v>572</v>
      </c>
      <c r="H82" s="13"/>
      <c r="I82" s="14"/>
      <c r="J82" s="13"/>
      <c r="K82" s="13" t="s">
        <v>49</v>
      </c>
      <c r="L82" s="13" t="s">
        <v>220</v>
      </c>
      <c r="M82" s="13" t="s">
        <v>121</v>
      </c>
      <c r="N82" s="10">
        <v>1</v>
      </c>
      <c r="O82" s="11">
        <v>31402181</v>
      </c>
      <c r="P82" s="12">
        <v>44586</v>
      </c>
      <c r="Q82" s="13" t="s">
        <v>509</v>
      </c>
      <c r="R82" s="9" t="str">
        <f>+IF(Tabla2[[#This Row],[ESTADO ACTUAL DEL CONTRATO ]]="LIQUIDADO","OK",Tabla2[[#This Row],[FECHA DE TERMINACIÓN  DEL CONTRATO ]]-$Q$1)</f>
        <v>OK</v>
      </c>
      <c r="S82" s="12">
        <v>44804</v>
      </c>
      <c r="T82" s="13"/>
      <c r="U82" s="16" t="s">
        <v>60</v>
      </c>
      <c r="V82" s="16" t="s">
        <v>60</v>
      </c>
      <c r="W82" s="16" t="s">
        <v>60</v>
      </c>
      <c r="X82" s="16" t="s">
        <v>61</v>
      </c>
      <c r="Y82" s="13" t="s">
        <v>255</v>
      </c>
      <c r="Z82" s="13" t="s">
        <v>63</v>
      </c>
      <c r="AA82" s="13" t="s">
        <v>256</v>
      </c>
      <c r="AB82" s="13"/>
      <c r="AC82" s="13"/>
      <c r="AD82" s="13"/>
      <c r="AE82" s="13"/>
      <c r="AF82" s="16" t="s">
        <v>60</v>
      </c>
      <c r="AG82" s="17" t="s">
        <v>573</v>
      </c>
      <c r="AH82" s="16" t="s">
        <v>60</v>
      </c>
      <c r="AI82" s="18">
        <v>44586</v>
      </c>
      <c r="AJ82" s="16" t="s">
        <v>60</v>
      </c>
      <c r="AK82" s="18">
        <f>+Tabla2[[#This Row],[FECHA DE TERMINACIÓN  DEL CONTRATO ]]+120</f>
        <v>44924</v>
      </c>
      <c r="AL82" s="18">
        <f>+Tabla2[[#This Row],[OPORTUNIDAD PARA LIQUIDADAR BILATERALMENTE]]+60</f>
        <v>44984</v>
      </c>
      <c r="AM82" s="18">
        <f>+Tabla2[[#This Row],[OPORTUNIDAD PARA LIQUIDAR UNILATERALMENTE]]+720</f>
        <v>45704</v>
      </c>
      <c r="AN82" s="13" t="s">
        <v>60</v>
      </c>
      <c r="AO82" s="16"/>
    </row>
    <row r="83" spans="1:41" ht="45" x14ac:dyDescent="0.25">
      <c r="A83" s="13" t="s">
        <v>44</v>
      </c>
      <c r="B83" s="13" t="s">
        <v>574</v>
      </c>
      <c r="C83" s="12">
        <v>44585</v>
      </c>
      <c r="D83" s="13" t="s">
        <v>575</v>
      </c>
      <c r="E83" s="9">
        <v>42972058</v>
      </c>
      <c r="F83" s="13" t="s">
        <v>576</v>
      </c>
      <c r="G83" s="13" t="s">
        <v>577</v>
      </c>
      <c r="H83" s="13"/>
      <c r="I83" s="14"/>
      <c r="J83" s="13"/>
      <c r="K83" s="13" t="s">
        <v>49</v>
      </c>
      <c r="L83" s="13" t="s">
        <v>220</v>
      </c>
      <c r="M83" s="13" t="s">
        <v>121</v>
      </c>
      <c r="N83" s="10">
        <v>1</v>
      </c>
      <c r="O83" s="11">
        <v>50436211</v>
      </c>
      <c r="P83" s="12">
        <v>44586</v>
      </c>
      <c r="Q83" s="13" t="s">
        <v>509</v>
      </c>
      <c r="R83" s="9" t="str">
        <f>+IF(Tabla2[[#This Row],[ESTADO ACTUAL DEL CONTRATO ]]="LIQUIDADO","OK",Tabla2[[#This Row],[FECHA DE TERMINACIÓN  DEL CONTRATO ]]-$Q$1)</f>
        <v>OK</v>
      </c>
      <c r="S83" s="12">
        <v>44804</v>
      </c>
      <c r="T83" s="13"/>
      <c r="U83" s="16" t="s">
        <v>60</v>
      </c>
      <c r="V83" s="16" t="s">
        <v>60</v>
      </c>
      <c r="W83" s="16" t="s">
        <v>60</v>
      </c>
      <c r="X83" s="16" t="s">
        <v>233</v>
      </c>
      <c r="Y83" s="13" t="s">
        <v>578</v>
      </c>
      <c r="Z83" s="13" t="s">
        <v>63</v>
      </c>
      <c r="AA83" s="13"/>
      <c r="AB83" s="13"/>
      <c r="AC83" s="13"/>
      <c r="AD83" s="13"/>
      <c r="AE83" s="13"/>
      <c r="AF83" s="16" t="s">
        <v>60</v>
      </c>
      <c r="AG83" s="17" t="s">
        <v>579</v>
      </c>
      <c r="AH83" s="16" t="s">
        <v>60</v>
      </c>
      <c r="AI83" s="18">
        <v>44586</v>
      </c>
      <c r="AJ83" s="16" t="s">
        <v>60</v>
      </c>
      <c r="AK83" s="18">
        <f>+Tabla2[[#This Row],[FECHA DE TERMINACIÓN  DEL CONTRATO ]]+120</f>
        <v>44924</v>
      </c>
      <c r="AL83" s="18">
        <f>+Tabla2[[#This Row],[OPORTUNIDAD PARA LIQUIDADAR BILATERALMENTE]]+60</f>
        <v>44984</v>
      </c>
      <c r="AM83" s="18">
        <f>+Tabla2[[#This Row],[OPORTUNIDAD PARA LIQUIDAR UNILATERALMENTE]]+720</f>
        <v>45704</v>
      </c>
      <c r="AN83" s="13" t="s">
        <v>60</v>
      </c>
      <c r="AO83" s="16"/>
    </row>
    <row r="84" spans="1:41" ht="45" x14ac:dyDescent="0.25">
      <c r="A84" s="13" t="s">
        <v>44</v>
      </c>
      <c r="B84" s="13" t="s">
        <v>580</v>
      </c>
      <c r="C84" s="12">
        <v>44587</v>
      </c>
      <c r="D84" s="13" t="s">
        <v>581</v>
      </c>
      <c r="E84" s="9">
        <v>1017214751</v>
      </c>
      <c r="F84" s="13" t="s">
        <v>582</v>
      </c>
      <c r="G84" s="13" t="s">
        <v>583</v>
      </c>
      <c r="H84" s="13"/>
      <c r="I84" s="14"/>
      <c r="J84" s="13"/>
      <c r="K84" s="13" t="s">
        <v>49</v>
      </c>
      <c r="L84" s="13" t="s">
        <v>220</v>
      </c>
      <c r="M84" s="26" t="s">
        <v>57</v>
      </c>
      <c r="N84" s="10">
        <v>1</v>
      </c>
      <c r="O84" s="11">
        <v>31402181</v>
      </c>
      <c r="P84" s="12">
        <v>44588</v>
      </c>
      <c r="Q84" s="13" t="s">
        <v>515</v>
      </c>
      <c r="R84" s="9">
        <f ca="1">+IF(Tabla2[[#This Row],[ESTADO ACTUAL DEL CONTRATO ]]="LIQUIDADO","OK",Tabla2[[#This Row],[FECHA DE TERMINACIÓN  DEL CONTRATO ]]-$Q$1)</f>
        <v>-23</v>
      </c>
      <c r="S84" s="12">
        <v>44804</v>
      </c>
      <c r="T84" s="13"/>
      <c r="U84" s="16" t="s">
        <v>60</v>
      </c>
      <c r="V84" s="16" t="s">
        <v>60</v>
      </c>
      <c r="W84" s="16" t="s">
        <v>60</v>
      </c>
      <c r="X84" s="16" t="s">
        <v>61</v>
      </c>
      <c r="Y84" s="13" t="s">
        <v>133</v>
      </c>
      <c r="Z84" s="13" t="s">
        <v>63</v>
      </c>
      <c r="AA84" s="13" t="s">
        <v>152</v>
      </c>
      <c r="AB84" s="13"/>
      <c r="AC84" s="13"/>
      <c r="AD84" s="13"/>
      <c r="AE84" s="13"/>
      <c r="AF84" s="16" t="s">
        <v>60</v>
      </c>
      <c r="AG84" s="17" t="s">
        <v>584</v>
      </c>
      <c r="AH84" s="16" t="s">
        <v>60</v>
      </c>
      <c r="AI84" s="18">
        <v>44587</v>
      </c>
      <c r="AJ84" s="16" t="s">
        <v>60</v>
      </c>
      <c r="AK84" s="18">
        <f>+Tabla2[[#This Row],[FECHA DE TERMINACIÓN  DEL CONTRATO ]]+120</f>
        <v>44924</v>
      </c>
      <c r="AL84" s="18">
        <f>+Tabla2[[#This Row],[OPORTUNIDAD PARA LIQUIDADAR BILATERALMENTE]]+60</f>
        <v>44984</v>
      </c>
      <c r="AM84" s="18">
        <f>+Tabla2[[#This Row],[OPORTUNIDAD PARA LIQUIDAR UNILATERALMENTE]]+720</f>
        <v>45704</v>
      </c>
      <c r="AN84" s="13" t="s">
        <v>60</v>
      </c>
      <c r="AO84" s="16"/>
    </row>
    <row r="85" spans="1:41" ht="45" x14ac:dyDescent="0.25">
      <c r="A85" s="13" t="s">
        <v>44</v>
      </c>
      <c r="B85" s="13" t="s">
        <v>585</v>
      </c>
      <c r="C85" s="12">
        <v>44585</v>
      </c>
      <c r="D85" s="13" t="s">
        <v>586</v>
      </c>
      <c r="E85" s="9">
        <v>1128416630</v>
      </c>
      <c r="F85" s="13" t="s">
        <v>587</v>
      </c>
      <c r="G85" s="13" t="s">
        <v>588</v>
      </c>
      <c r="H85" s="13"/>
      <c r="I85" s="14"/>
      <c r="J85" s="13"/>
      <c r="K85" s="13" t="s">
        <v>49</v>
      </c>
      <c r="L85" s="13" t="s">
        <v>220</v>
      </c>
      <c r="M85" s="13" t="s">
        <v>589</v>
      </c>
      <c r="N85" s="10">
        <v>0</v>
      </c>
      <c r="O85" s="11">
        <v>39601146</v>
      </c>
      <c r="P85" s="12"/>
      <c r="Q85" s="13"/>
      <c r="R85" s="9" t="s">
        <v>364</v>
      </c>
      <c r="S85" s="12"/>
      <c r="T85" s="13"/>
      <c r="U85" s="16"/>
      <c r="V85" s="16"/>
      <c r="W85" s="16"/>
      <c r="X85" s="16" t="s">
        <v>233</v>
      </c>
      <c r="Y85" s="13"/>
      <c r="Z85" s="13" t="s">
        <v>63</v>
      </c>
      <c r="AA85" s="13"/>
      <c r="AB85" s="13"/>
      <c r="AC85" s="13"/>
      <c r="AD85" s="13"/>
      <c r="AE85" s="13"/>
      <c r="AF85" s="16" t="s">
        <v>60</v>
      </c>
      <c r="AG85" s="17" t="s">
        <v>590</v>
      </c>
      <c r="AH85" s="16"/>
      <c r="AI85" s="18">
        <v>44585</v>
      </c>
      <c r="AJ85" s="16" t="s">
        <v>60</v>
      </c>
      <c r="AK85" s="18"/>
      <c r="AL85" s="18"/>
      <c r="AM85" s="18"/>
      <c r="AN85" s="13" t="s">
        <v>60</v>
      </c>
      <c r="AO85" s="16"/>
    </row>
    <row r="86" spans="1:41" ht="45" x14ac:dyDescent="0.25">
      <c r="A86" s="13" t="s">
        <v>44</v>
      </c>
      <c r="B86" s="13" t="s">
        <v>591</v>
      </c>
      <c r="C86" s="12">
        <v>44587</v>
      </c>
      <c r="D86" s="13" t="s">
        <v>592</v>
      </c>
      <c r="E86" s="9">
        <v>1128393648</v>
      </c>
      <c r="F86" s="13" t="s">
        <v>593</v>
      </c>
      <c r="G86" s="13" t="s">
        <v>594</v>
      </c>
      <c r="H86" s="13"/>
      <c r="I86" s="14"/>
      <c r="J86" s="13"/>
      <c r="K86" s="13" t="s">
        <v>49</v>
      </c>
      <c r="L86" s="13" t="s">
        <v>220</v>
      </c>
      <c r="M86" s="13" t="s">
        <v>121</v>
      </c>
      <c r="N86" s="10">
        <v>1</v>
      </c>
      <c r="O86" s="11">
        <v>22955234</v>
      </c>
      <c r="P86" s="12">
        <v>44587</v>
      </c>
      <c r="Q86" s="13" t="s">
        <v>515</v>
      </c>
      <c r="R86" s="9" t="str">
        <f>+IF(Tabla2[[#This Row],[ESTADO ACTUAL DEL CONTRATO ]]="LIQUIDADO","OK",Tabla2[[#This Row],[FECHA DE TERMINACIÓN  DEL CONTRATO ]]-$Q$1)</f>
        <v>OK</v>
      </c>
      <c r="S86" s="12">
        <v>44804</v>
      </c>
      <c r="T86" s="13"/>
      <c r="U86" s="16" t="s">
        <v>60</v>
      </c>
      <c r="V86" s="16" t="s">
        <v>60</v>
      </c>
      <c r="W86" s="16" t="s">
        <v>60</v>
      </c>
      <c r="X86" s="16" t="s">
        <v>233</v>
      </c>
      <c r="Y86" s="13" t="s">
        <v>595</v>
      </c>
      <c r="Z86" s="13" t="s">
        <v>63</v>
      </c>
      <c r="AA86" s="13" t="s">
        <v>596</v>
      </c>
      <c r="AB86" s="13"/>
      <c r="AC86" s="13"/>
      <c r="AD86" s="13"/>
      <c r="AE86" s="13"/>
      <c r="AF86" s="16" t="s">
        <v>60</v>
      </c>
      <c r="AG86" s="17" t="s">
        <v>597</v>
      </c>
      <c r="AH86" s="16" t="s">
        <v>60</v>
      </c>
      <c r="AI86" s="18">
        <v>44587</v>
      </c>
      <c r="AJ86" s="16" t="s">
        <v>60</v>
      </c>
      <c r="AK86" s="18">
        <f>+Tabla2[[#This Row],[FECHA DE TERMINACIÓN  DEL CONTRATO ]]+120</f>
        <v>44924</v>
      </c>
      <c r="AL86" s="18">
        <f>+Tabla2[[#This Row],[OPORTUNIDAD PARA LIQUIDADAR BILATERALMENTE]]+60</f>
        <v>44984</v>
      </c>
      <c r="AM86" s="18">
        <f>+Tabla2[[#This Row],[OPORTUNIDAD PARA LIQUIDAR UNILATERALMENTE]]+720</f>
        <v>45704</v>
      </c>
      <c r="AN86" s="13" t="s">
        <v>60</v>
      </c>
      <c r="AO86" s="16"/>
    </row>
    <row r="87" spans="1:41" ht="135" x14ac:dyDescent="0.25">
      <c r="A87" s="13" t="s">
        <v>44</v>
      </c>
      <c r="B87" s="13" t="s">
        <v>598</v>
      </c>
      <c r="C87" s="12">
        <v>44589</v>
      </c>
      <c r="D87" s="13" t="s">
        <v>599</v>
      </c>
      <c r="E87" s="9">
        <v>42827248</v>
      </c>
      <c r="F87" s="13" t="s">
        <v>600</v>
      </c>
      <c r="G87" s="13" t="s">
        <v>601</v>
      </c>
      <c r="H87" s="13" t="s">
        <v>76</v>
      </c>
      <c r="I87" s="14">
        <v>43408433</v>
      </c>
      <c r="J87" s="13">
        <v>44624</v>
      </c>
      <c r="K87" s="13" t="s">
        <v>49</v>
      </c>
      <c r="L87" s="13" t="s">
        <v>220</v>
      </c>
      <c r="M87" s="13" t="s">
        <v>121</v>
      </c>
      <c r="N87" s="10">
        <v>1</v>
      </c>
      <c r="O87" s="11">
        <v>43408443</v>
      </c>
      <c r="P87" s="12">
        <v>44589</v>
      </c>
      <c r="Q87" s="13" t="s">
        <v>602</v>
      </c>
      <c r="R87" s="9" t="str">
        <f>+IF(Tabla2[[#This Row],[ESTADO ACTUAL DEL CONTRATO ]]="LIQUIDADO","OK",Tabla2[[#This Row],[FECHA DE TERMINACIÓN  DEL CONTRATO ]]-$Q$1)</f>
        <v>OK</v>
      </c>
      <c r="S87" s="12">
        <v>44804</v>
      </c>
      <c r="T87" s="13"/>
      <c r="U87" s="16" t="s">
        <v>60</v>
      </c>
      <c r="V87" s="16" t="s">
        <v>60</v>
      </c>
      <c r="W87" s="16" t="s">
        <v>60</v>
      </c>
      <c r="X87" s="16" t="s">
        <v>61</v>
      </c>
      <c r="Y87" s="13" t="s">
        <v>237</v>
      </c>
      <c r="Z87" s="13" t="s">
        <v>63</v>
      </c>
      <c r="AA87" s="13" t="s">
        <v>238</v>
      </c>
      <c r="AB87" s="13"/>
      <c r="AC87" s="13"/>
      <c r="AD87" s="13"/>
      <c r="AE87" s="13"/>
      <c r="AF87" s="16" t="s">
        <v>60</v>
      </c>
      <c r="AG87" s="17" t="s">
        <v>603</v>
      </c>
      <c r="AH87" s="16" t="s">
        <v>60</v>
      </c>
      <c r="AI87" s="18">
        <v>44592</v>
      </c>
      <c r="AJ87" s="16" t="s">
        <v>60</v>
      </c>
      <c r="AK87" s="18">
        <f>+Tabla2[[#This Row],[FECHA DE TERMINACIÓN  DEL CONTRATO ]]+120</f>
        <v>44924</v>
      </c>
      <c r="AL87" s="18">
        <f>+Tabla2[[#This Row],[OPORTUNIDAD PARA LIQUIDADAR BILATERALMENTE]]+60</f>
        <v>44984</v>
      </c>
      <c r="AM87" s="18">
        <f>+Tabla2[[#This Row],[OPORTUNIDAD PARA LIQUIDAR UNILATERALMENTE]]+720</f>
        <v>45704</v>
      </c>
      <c r="AN87" s="13" t="s">
        <v>604</v>
      </c>
      <c r="AO87" s="16"/>
    </row>
    <row r="88" spans="1:41" ht="90" x14ac:dyDescent="0.25">
      <c r="A88" s="13" t="s">
        <v>44</v>
      </c>
      <c r="B88" s="13" t="s">
        <v>605</v>
      </c>
      <c r="C88" s="12">
        <v>44589</v>
      </c>
      <c r="D88" s="13" t="s">
        <v>606</v>
      </c>
      <c r="E88" s="9">
        <v>43869331</v>
      </c>
      <c r="F88" s="13" t="s">
        <v>607</v>
      </c>
      <c r="G88" s="13" t="s">
        <v>608</v>
      </c>
      <c r="H88" s="13"/>
      <c r="I88" s="14"/>
      <c r="J88" s="13"/>
      <c r="K88" s="13" t="s">
        <v>49</v>
      </c>
      <c r="L88" s="13" t="s">
        <v>220</v>
      </c>
      <c r="M88" s="26" t="s">
        <v>57</v>
      </c>
      <c r="N88" s="10">
        <v>1</v>
      </c>
      <c r="O88" s="11">
        <v>43408443</v>
      </c>
      <c r="P88" s="12">
        <v>44593</v>
      </c>
      <c r="Q88" s="13" t="s">
        <v>609</v>
      </c>
      <c r="R88" s="9">
        <f ca="1">+IF(Tabla2[[#This Row],[ESTADO ACTUAL DEL CONTRATO ]]="LIQUIDADO","OK",Tabla2[[#This Row],[FECHA DE TERMINACIÓN  DEL CONTRATO ]]-$Q$1)</f>
        <v>-23</v>
      </c>
      <c r="S88" s="12">
        <v>44804</v>
      </c>
      <c r="T88" s="13"/>
      <c r="U88" s="16" t="s">
        <v>60</v>
      </c>
      <c r="V88" s="16" t="s">
        <v>60</v>
      </c>
      <c r="W88" s="16" t="s">
        <v>60</v>
      </c>
      <c r="X88" s="16" t="s">
        <v>61</v>
      </c>
      <c r="Y88" s="13" t="s">
        <v>578</v>
      </c>
      <c r="Z88" s="13" t="s">
        <v>63</v>
      </c>
      <c r="AA88" s="13" t="s">
        <v>456</v>
      </c>
      <c r="AB88" s="13"/>
      <c r="AC88" s="13"/>
      <c r="AD88" s="13"/>
      <c r="AE88" s="13"/>
      <c r="AF88" s="16" t="s">
        <v>60</v>
      </c>
      <c r="AG88" s="17" t="s">
        <v>610</v>
      </c>
      <c r="AH88" s="16" t="s">
        <v>60</v>
      </c>
      <c r="AI88" s="18">
        <v>44592</v>
      </c>
      <c r="AJ88" s="16" t="s">
        <v>60</v>
      </c>
      <c r="AK88" s="18">
        <f>+Tabla2[[#This Row],[FECHA DE TERMINACIÓN  DEL CONTRATO ]]+120</f>
        <v>44924</v>
      </c>
      <c r="AL88" s="18">
        <f>+Tabla2[[#This Row],[OPORTUNIDAD PARA LIQUIDADAR BILATERALMENTE]]+60</f>
        <v>44984</v>
      </c>
      <c r="AM88" s="18">
        <f>+Tabla2[[#This Row],[OPORTUNIDAD PARA LIQUIDAR UNILATERALMENTE]]+720</f>
        <v>45704</v>
      </c>
      <c r="AN88" s="13" t="s">
        <v>611</v>
      </c>
      <c r="AO88" s="16"/>
    </row>
    <row r="89" spans="1:41" ht="90" x14ac:dyDescent="0.25">
      <c r="A89" s="13" t="s">
        <v>44</v>
      </c>
      <c r="B89" s="13" t="s">
        <v>612</v>
      </c>
      <c r="C89" s="12">
        <v>44589</v>
      </c>
      <c r="D89" s="13" t="s">
        <v>613</v>
      </c>
      <c r="E89" s="9">
        <v>1036945384</v>
      </c>
      <c r="F89" s="13" t="s">
        <v>614</v>
      </c>
      <c r="G89" s="13" t="s">
        <v>615</v>
      </c>
      <c r="H89" s="13"/>
      <c r="I89" s="14"/>
      <c r="J89" s="13"/>
      <c r="K89" s="13" t="s">
        <v>49</v>
      </c>
      <c r="L89" s="13" t="s">
        <v>220</v>
      </c>
      <c r="M89" s="13" t="s">
        <v>121</v>
      </c>
      <c r="N89" s="10">
        <v>1</v>
      </c>
      <c r="O89" s="11">
        <v>43408443</v>
      </c>
      <c r="P89" s="12">
        <v>44589</v>
      </c>
      <c r="Q89" s="13" t="s">
        <v>602</v>
      </c>
      <c r="R89" s="9" t="str">
        <f>+IF(Tabla2[[#This Row],[ESTADO ACTUAL DEL CONTRATO ]]="LIQUIDADO","OK",Tabla2[[#This Row],[FECHA DE TERMINACIÓN  DEL CONTRATO ]]-$Q$1)</f>
        <v>OK</v>
      </c>
      <c r="S89" s="12">
        <v>44804</v>
      </c>
      <c r="T89" s="13"/>
      <c r="U89" s="16" t="s">
        <v>60</v>
      </c>
      <c r="V89" s="16" t="s">
        <v>60</v>
      </c>
      <c r="W89" s="16" t="s">
        <v>60</v>
      </c>
      <c r="X89" s="16" t="s">
        <v>61</v>
      </c>
      <c r="Y89" s="13" t="s">
        <v>172</v>
      </c>
      <c r="Z89" s="13" t="s">
        <v>63</v>
      </c>
      <c r="AA89" s="13" t="s">
        <v>173</v>
      </c>
      <c r="AB89" s="13"/>
      <c r="AC89" s="13"/>
      <c r="AD89" s="13"/>
      <c r="AE89" s="13"/>
      <c r="AF89" s="16" t="s">
        <v>60</v>
      </c>
      <c r="AG89" s="17" t="s">
        <v>616</v>
      </c>
      <c r="AH89" s="16" t="s">
        <v>60</v>
      </c>
      <c r="AI89" s="18">
        <v>44592</v>
      </c>
      <c r="AJ89" s="16" t="s">
        <v>60</v>
      </c>
      <c r="AK89" s="18">
        <f>+Tabla2[[#This Row],[FECHA DE TERMINACIÓN  DEL CONTRATO ]]+120</f>
        <v>44924</v>
      </c>
      <c r="AL89" s="18">
        <f>+Tabla2[[#This Row],[OPORTUNIDAD PARA LIQUIDADAR BILATERALMENTE]]+60</f>
        <v>44984</v>
      </c>
      <c r="AM89" s="18">
        <f>+Tabla2[[#This Row],[OPORTUNIDAD PARA LIQUIDAR UNILATERALMENTE]]+720</f>
        <v>45704</v>
      </c>
      <c r="AN89" s="13" t="s">
        <v>611</v>
      </c>
      <c r="AO89" s="16"/>
    </row>
    <row r="90" spans="1:41" ht="90" x14ac:dyDescent="0.25">
      <c r="A90" s="13" t="s">
        <v>44</v>
      </c>
      <c r="B90" s="13" t="s">
        <v>617</v>
      </c>
      <c r="C90" s="12">
        <v>44589</v>
      </c>
      <c r="D90" s="13" t="s">
        <v>618</v>
      </c>
      <c r="E90" s="9">
        <v>1037592969</v>
      </c>
      <c r="F90" s="13" t="s">
        <v>619</v>
      </c>
      <c r="G90" s="13" t="s">
        <v>620</v>
      </c>
      <c r="H90" s="13"/>
      <c r="I90" s="14"/>
      <c r="J90" s="13"/>
      <c r="K90" s="13" t="s">
        <v>49</v>
      </c>
      <c r="L90" s="13" t="s">
        <v>220</v>
      </c>
      <c r="M90" s="13" t="s">
        <v>121</v>
      </c>
      <c r="N90" s="10">
        <v>1</v>
      </c>
      <c r="O90" s="11">
        <v>39056176</v>
      </c>
      <c r="P90" s="12">
        <v>44592</v>
      </c>
      <c r="Q90" s="13" t="s">
        <v>621</v>
      </c>
      <c r="R90" s="9" t="str">
        <f>+IF(Tabla2[[#This Row],[ESTADO ACTUAL DEL CONTRATO ]]="LIQUIDADO","OK",Tabla2[[#This Row],[FECHA DE TERMINACIÓN  DEL CONTRATO ]]-$Q$1)</f>
        <v>OK</v>
      </c>
      <c r="S90" s="12">
        <v>44804</v>
      </c>
      <c r="T90" s="13"/>
      <c r="U90" s="16" t="s">
        <v>60</v>
      </c>
      <c r="V90" s="16" t="s">
        <v>60</v>
      </c>
      <c r="W90" s="16" t="s">
        <v>60</v>
      </c>
      <c r="X90" s="16" t="s">
        <v>61</v>
      </c>
      <c r="Y90" s="13" t="s">
        <v>421</v>
      </c>
      <c r="Z90" s="13" t="s">
        <v>63</v>
      </c>
      <c r="AA90" s="13" t="s">
        <v>418</v>
      </c>
      <c r="AB90" s="13"/>
      <c r="AC90" s="13"/>
      <c r="AD90" s="13"/>
      <c r="AE90" s="13"/>
      <c r="AF90" s="16" t="s">
        <v>60</v>
      </c>
      <c r="AG90" s="17" t="s">
        <v>622</v>
      </c>
      <c r="AH90" s="16" t="s">
        <v>60</v>
      </c>
      <c r="AI90" s="18">
        <v>44592</v>
      </c>
      <c r="AJ90" s="16" t="s">
        <v>60</v>
      </c>
      <c r="AK90" s="18">
        <f>+Tabla2[[#This Row],[FECHA DE TERMINACIÓN  DEL CONTRATO ]]+120</f>
        <v>44924</v>
      </c>
      <c r="AL90" s="18">
        <f>+Tabla2[[#This Row],[OPORTUNIDAD PARA LIQUIDADAR BILATERALMENTE]]+60</f>
        <v>44984</v>
      </c>
      <c r="AM90" s="18">
        <f>+Tabla2[[#This Row],[OPORTUNIDAD PARA LIQUIDAR UNILATERALMENTE]]+720</f>
        <v>45704</v>
      </c>
      <c r="AN90" s="13" t="s">
        <v>611</v>
      </c>
      <c r="AO90" s="16"/>
    </row>
    <row r="91" spans="1:41" ht="45" x14ac:dyDescent="0.25">
      <c r="A91" s="13" t="s">
        <v>44</v>
      </c>
      <c r="B91" s="13" t="s">
        <v>623</v>
      </c>
      <c r="C91" s="12">
        <v>44589</v>
      </c>
      <c r="D91" s="13" t="s">
        <v>624</v>
      </c>
      <c r="E91" s="9">
        <v>98668267</v>
      </c>
      <c r="F91" s="13" t="s">
        <v>625</v>
      </c>
      <c r="G91" s="13" t="s">
        <v>626</v>
      </c>
      <c r="H91" s="13"/>
      <c r="I91" s="14"/>
      <c r="J91" s="13"/>
      <c r="K91" s="13" t="s">
        <v>49</v>
      </c>
      <c r="L91" s="13" t="s">
        <v>220</v>
      </c>
      <c r="M91" s="13" t="s">
        <v>121</v>
      </c>
      <c r="N91" s="10">
        <v>1</v>
      </c>
      <c r="O91" s="11">
        <v>38874520</v>
      </c>
      <c r="P91" s="12">
        <v>44589</v>
      </c>
      <c r="Q91" s="13" t="s">
        <v>602</v>
      </c>
      <c r="R91" s="9" t="str">
        <f>+IF(Tabla2[[#This Row],[ESTADO ACTUAL DEL CONTRATO ]]="LIQUIDADO","OK",Tabla2[[#This Row],[FECHA DE TERMINACIÓN  DEL CONTRATO ]]-$Q$1)</f>
        <v>OK</v>
      </c>
      <c r="S91" s="12">
        <v>44804</v>
      </c>
      <c r="T91" s="13"/>
      <c r="U91" s="16" t="s">
        <v>60</v>
      </c>
      <c r="V91" s="16" t="s">
        <v>60</v>
      </c>
      <c r="W91" s="16" t="s">
        <v>60</v>
      </c>
      <c r="X91" s="16" t="s">
        <v>233</v>
      </c>
      <c r="Y91" s="13" t="s">
        <v>77</v>
      </c>
      <c r="Z91" s="13" t="s">
        <v>63</v>
      </c>
      <c r="AA91" s="13" t="s">
        <v>78</v>
      </c>
      <c r="AB91" s="13"/>
      <c r="AC91" s="13"/>
      <c r="AD91" s="13"/>
      <c r="AE91" s="13"/>
      <c r="AF91" s="16" t="s">
        <v>60</v>
      </c>
      <c r="AG91" s="17" t="s">
        <v>627</v>
      </c>
      <c r="AH91" s="16" t="s">
        <v>60</v>
      </c>
      <c r="AI91" s="18">
        <v>44589</v>
      </c>
      <c r="AJ91" s="16" t="s">
        <v>60</v>
      </c>
      <c r="AK91" s="18">
        <f>+Tabla2[[#This Row],[FECHA DE TERMINACIÓN  DEL CONTRATO ]]+120</f>
        <v>44924</v>
      </c>
      <c r="AL91" s="18">
        <f>+Tabla2[[#This Row],[OPORTUNIDAD PARA LIQUIDADAR BILATERALMENTE]]+60</f>
        <v>44984</v>
      </c>
      <c r="AM91" s="18">
        <f>+Tabla2[[#This Row],[OPORTUNIDAD PARA LIQUIDAR UNILATERALMENTE]]+720</f>
        <v>45704</v>
      </c>
      <c r="AN91" s="13" t="s">
        <v>60</v>
      </c>
      <c r="AO91" s="16"/>
    </row>
    <row r="92" spans="1:41" ht="90" x14ac:dyDescent="0.25">
      <c r="A92" s="13" t="s">
        <v>44</v>
      </c>
      <c r="B92" s="13" t="s">
        <v>628</v>
      </c>
      <c r="C92" s="12">
        <v>44589</v>
      </c>
      <c r="D92" s="13" t="s">
        <v>629</v>
      </c>
      <c r="E92" s="9">
        <v>43989096</v>
      </c>
      <c r="F92" s="13" t="s">
        <v>630</v>
      </c>
      <c r="G92" s="13" t="s">
        <v>631</v>
      </c>
      <c r="H92" s="13"/>
      <c r="I92" s="14"/>
      <c r="J92" s="13"/>
      <c r="K92" s="13" t="s">
        <v>49</v>
      </c>
      <c r="L92" s="13" t="s">
        <v>220</v>
      </c>
      <c r="M92" s="13" t="s">
        <v>121</v>
      </c>
      <c r="N92" s="10">
        <v>1</v>
      </c>
      <c r="O92" s="11">
        <v>22742696</v>
      </c>
      <c r="P92" s="12">
        <v>44594</v>
      </c>
      <c r="Q92" s="13" t="s">
        <v>632</v>
      </c>
      <c r="R92" s="9" t="str">
        <f>+IF(Tabla2[[#This Row],[ESTADO ACTUAL DEL CONTRATO ]]="LIQUIDADO","OK",Tabla2[[#This Row],[FECHA DE TERMINACIÓN  DEL CONTRATO ]]-$Q$1)</f>
        <v>OK</v>
      </c>
      <c r="S92" s="12">
        <v>44804</v>
      </c>
      <c r="T92" s="13"/>
      <c r="U92" s="16" t="s">
        <v>60</v>
      </c>
      <c r="V92" s="16" t="s">
        <v>60</v>
      </c>
      <c r="W92" s="16" t="s">
        <v>60</v>
      </c>
      <c r="X92" s="16" t="s">
        <v>233</v>
      </c>
      <c r="Y92" s="13" t="s">
        <v>229</v>
      </c>
      <c r="Z92" s="13" t="s">
        <v>63</v>
      </c>
      <c r="AA92" s="13" t="s">
        <v>230</v>
      </c>
      <c r="AB92" s="13"/>
      <c r="AC92" s="13"/>
      <c r="AD92" s="13"/>
      <c r="AE92" s="13"/>
      <c r="AF92" s="16" t="s">
        <v>60</v>
      </c>
      <c r="AG92" s="17" t="s">
        <v>633</v>
      </c>
      <c r="AH92" s="16" t="s">
        <v>60</v>
      </c>
      <c r="AI92" s="18">
        <v>44592</v>
      </c>
      <c r="AJ92" s="16" t="s">
        <v>60</v>
      </c>
      <c r="AK92" s="18">
        <f>+Tabla2[[#This Row],[FECHA DE TERMINACIÓN  DEL CONTRATO ]]+120</f>
        <v>44924</v>
      </c>
      <c r="AL92" s="18">
        <f>+Tabla2[[#This Row],[OPORTUNIDAD PARA LIQUIDADAR BILATERALMENTE]]+60</f>
        <v>44984</v>
      </c>
      <c r="AM92" s="18">
        <f>+Tabla2[[#This Row],[OPORTUNIDAD PARA LIQUIDAR UNILATERALMENTE]]+720</f>
        <v>45704</v>
      </c>
      <c r="AN92" s="13" t="s">
        <v>634</v>
      </c>
      <c r="AO92" s="16"/>
    </row>
    <row r="93" spans="1:41" ht="44.25" customHeight="1" x14ac:dyDescent="0.25">
      <c r="A93" s="13" t="s">
        <v>44</v>
      </c>
      <c r="B93" s="13" t="s">
        <v>635</v>
      </c>
      <c r="C93" s="12">
        <v>44589</v>
      </c>
      <c r="D93" s="13" t="s">
        <v>636</v>
      </c>
      <c r="E93" s="9">
        <v>1128469849</v>
      </c>
      <c r="F93" s="13" t="s">
        <v>637</v>
      </c>
      <c r="G93" s="13" t="s">
        <v>638</v>
      </c>
      <c r="H93" s="13" t="s">
        <v>639</v>
      </c>
      <c r="I93" s="14">
        <v>1128454913</v>
      </c>
      <c r="J93" s="13">
        <v>44607</v>
      </c>
      <c r="K93" s="13" t="s">
        <v>49</v>
      </c>
      <c r="L93" s="13" t="s">
        <v>220</v>
      </c>
      <c r="M93" s="13" t="s">
        <v>121</v>
      </c>
      <c r="N93" s="10">
        <v>1</v>
      </c>
      <c r="O93" s="11">
        <v>30823875</v>
      </c>
      <c r="P93" s="12">
        <v>44607</v>
      </c>
      <c r="Q93" s="13" t="s">
        <v>602</v>
      </c>
      <c r="R93" s="9" t="str">
        <f>+IF(Tabla2[[#This Row],[ESTADO ACTUAL DEL CONTRATO ]]="LIQUIDADO","OK",Tabla2[[#This Row],[FECHA DE TERMINACIÓN  DEL CONTRATO ]]-$Q$1)</f>
        <v>OK</v>
      </c>
      <c r="S93" s="12">
        <v>44804</v>
      </c>
      <c r="T93" s="13"/>
      <c r="U93" s="16" t="s">
        <v>60</v>
      </c>
      <c r="V93" s="16" t="s">
        <v>60</v>
      </c>
      <c r="W93" s="16" t="s">
        <v>60</v>
      </c>
      <c r="X93" s="16" t="s">
        <v>233</v>
      </c>
      <c r="Y93" s="13" t="s">
        <v>124</v>
      </c>
      <c r="Z93" s="13" t="s">
        <v>63</v>
      </c>
      <c r="AA93" s="13" t="s">
        <v>125</v>
      </c>
      <c r="AB93" s="13"/>
      <c r="AC93" s="13"/>
      <c r="AD93" s="13"/>
      <c r="AE93" s="13"/>
      <c r="AF93" s="16" t="s">
        <v>60</v>
      </c>
      <c r="AG93" s="17" t="s">
        <v>640</v>
      </c>
      <c r="AH93" s="16" t="s">
        <v>60</v>
      </c>
      <c r="AI93" s="18">
        <v>44592</v>
      </c>
      <c r="AJ93" s="16" t="s">
        <v>60</v>
      </c>
      <c r="AK93" s="18">
        <f>+Tabla2[[#This Row],[FECHA DE TERMINACIÓN  DEL CONTRATO ]]+120</f>
        <v>44924</v>
      </c>
      <c r="AL93" s="18">
        <f>+Tabla2[[#This Row],[OPORTUNIDAD PARA LIQUIDADAR BILATERALMENTE]]+60</f>
        <v>44984</v>
      </c>
      <c r="AM93" s="18">
        <f>+Tabla2[[#This Row],[OPORTUNIDAD PARA LIQUIDAR UNILATERALMENTE]]+720</f>
        <v>45704</v>
      </c>
      <c r="AN93" s="13" t="s">
        <v>641</v>
      </c>
      <c r="AO93" s="16"/>
    </row>
    <row r="94" spans="1:41" ht="90" x14ac:dyDescent="0.25">
      <c r="A94" s="13" t="s">
        <v>44</v>
      </c>
      <c r="B94" s="13" t="s">
        <v>642</v>
      </c>
      <c r="C94" s="12">
        <v>44589</v>
      </c>
      <c r="D94" s="13" t="s">
        <v>643</v>
      </c>
      <c r="E94" s="9">
        <v>52375649</v>
      </c>
      <c r="F94" s="13" t="s">
        <v>644</v>
      </c>
      <c r="G94" s="13" t="s">
        <v>645</v>
      </c>
      <c r="H94" s="13" t="s">
        <v>646</v>
      </c>
      <c r="I94" s="14">
        <v>1017126920</v>
      </c>
      <c r="J94" s="13" t="s">
        <v>647</v>
      </c>
      <c r="K94" s="13" t="s">
        <v>49</v>
      </c>
      <c r="L94" s="13" t="s">
        <v>220</v>
      </c>
      <c r="M94" s="13" t="s">
        <v>121</v>
      </c>
      <c r="N94" s="10">
        <v>1</v>
      </c>
      <c r="O94" s="11">
        <v>38874520</v>
      </c>
      <c r="P94" s="12">
        <v>44589</v>
      </c>
      <c r="Q94" s="13" t="s">
        <v>602</v>
      </c>
      <c r="R94" s="9" t="str">
        <f>+IF(Tabla2[[#This Row],[ESTADO ACTUAL DEL CONTRATO ]]="LIQUIDADO","OK",Tabla2[[#This Row],[FECHA DE TERMINACIÓN  DEL CONTRATO ]]-$Q$1)</f>
        <v>OK</v>
      </c>
      <c r="S94" s="12">
        <v>44804</v>
      </c>
      <c r="T94" s="13"/>
      <c r="U94" s="16" t="s">
        <v>60</v>
      </c>
      <c r="V94" s="16" t="s">
        <v>60</v>
      </c>
      <c r="W94" s="16" t="s">
        <v>60</v>
      </c>
      <c r="X94" s="16" t="s">
        <v>233</v>
      </c>
      <c r="Y94" s="13" t="s">
        <v>595</v>
      </c>
      <c r="Z94" s="13" t="s">
        <v>63</v>
      </c>
      <c r="AA94" s="13" t="s">
        <v>596</v>
      </c>
      <c r="AB94" s="13"/>
      <c r="AC94" s="13"/>
      <c r="AD94" s="13"/>
      <c r="AE94" s="13"/>
      <c r="AF94" s="16" t="s">
        <v>60</v>
      </c>
      <c r="AG94" s="17" t="s">
        <v>648</v>
      </c>
      <c r="AH94" s="16" t="s">
        <v>60</v>
      </c>
      <c r="AI94" s="18">
        <v>44592</v>
      </c>
      <c r="AJ94" s="16" t="s">
        <v>60</v>
      </c>
      <c r="AK94" s="18">
        <f>+Tabla2[[#This Row],[FECHA DE TERMINACIÓN  DEL CONTRATO ]]+120</f>
        <v>44924</v>
      </c>
      <c r="AL94" s="18">
        <f>+Tabla2[[#This Row],[OPORTUNIDAD PARA LIQUIDADAR BILATERALMENTE]]+60</f>
        <v>44984</v>
      </c>
      <c r="AM94" s="18">
        <f>+Tabla2[[#This Row],[OPORTUNIDAD PARA LIQUIDAR UNILATERALMENTE]]+720</f>
        <v>45704</v>
      </c>
      <c r="AN94" s="13" t="s">
        <v>611</v>
      </c>
      <c r="AO94" s="16"/>
    </row>
    <row r="95" spans="1:41" ht="90" x14ac:dyDescent="0.25">
      <c r="A95" s="13" t="s">
        <v>44</v>
      </c>
      <c r="B95" s="13" t="s">
        <v>649</v>
      </c>
      <c r="C95" s="12">
        <v>44589</v>
      </c>
      <c r="D95" s="13" t="s">
        <v>650</v>
      </c>
      <c r="E95" s="9">
        <v>8100469</v>
      </c>
      <c r="F95" s="13" t="s">
        <v>651</v>
      </c>
      <c r="G95" s="13" t="s">
        <v>652</v>
      </c>
      <c r="H95" s="13"/>
      <c r="I95" s="14"/>
      <c r="J95" s="13"/>
      <c r="K95" s="13" t="s">
        <v>49</v>
      </c>
      <c r="L95" s="13" t="s">
        <v>220</v>
      </c>
      <c r="M95" s="26" t="s">
        <v>57</v>
      </c>
      <c r="N95" s="10">
        <v>1</v>
      </c>
      <c r="O95" s="11">
        <v>38874520</v>
      </c>
      <c r="P95" s="12">
        <v>44589</v>
      </c>
      <c r="Q95" s="13" t="s">
        <v>602</v>
      </c>
      <c r="R95" s="9">
        <f ca="1">+IF(Tabla2[[#This Row],[ESTADO ACTUAL DEL CONTRATO ]]="LIQUIDADO","OK",Tabla2[[#This Row],[FECHA DE TERMINACIÓN  DEL CONTRATO ]]-$Q$1)</f>
        <v>-23</v>
      </c>
      <c r="S95" s="12">
        <v>44804</v>
      </c>
      <c r="T95" s="13"/>
      <c r="U95" s="16" t="s">
        <v>60</v>
      </c>
      <c r="V95" s="16" t="s">
        <v>60</v>
      </c>
      <c r="W95" s="16" t="s">
        <v>60</v>
      </c>
      <c r="X95" s="16" t="s">
        <v>233</v>
      </c>
      <c r="Y95" s="13" t="s">
        <v>96</v>
      </c>
      <c r="Z95" s="13" t="s">
        <v>63</v>
      </c>
      <c r="AA95" s="13"/>
      <c r="AB95" s="13"/>
      <c r="AC95" s="13"/>
      <c r="AD95" s="13"/>
      <c r="AE95" s="13"/>
      <c r="AF95" s="16" t="s">
        <v>60</v>
      </c>
      <c r="AG95" s="17" t="s">
        <v>653</v>
      </c>
      <c r="AH95" s="16" t="s">
        <v>60</v>
      </c>
      <c r="AI95" s="18">
        <v>44592</v>
      </c>
      <c r="AJ95" s="16" t="s">
        <v>60</v>
      </c>
      <c r="AK95" s="18">
        <f>+Tabla2[[#This Row],[FECHA DE TERMINACIÓN  DEL CONTRATO ]]+120</f>
        <v>44924</v>
      </c>
      <c r="AL95" s="18">
        <f>+Tabla2[[#This Row],[OPORTUNIDAD PARA LIQUIDADAR BILATERALMENTE]]+60</f>
        <v>44984</v>
      </c>
      <c r="AM95" s="18">
        <f>+Tabla2[[#This Row],[OPORTUNIDAD PARA LIQUIDAR UNILATERALMENTE]]+720</f>
        <v>45704</v>
      </c>
      <c r="AN95" s="13" t="s">
        <v>611</v>
      </c>
      <c r="AO95" s="16"/>
    </row>
    <row r="96" spans="1:41" ht="60" x14ac:dyDescent="0.25">
      <c r="A96" s="13" t="s">
        <v>44</v>
      </c>
      <c r="B96" s="13" t="s">
        <v>654</v>
      </c>
      <c r="C96" s="12">
        <v>44589</v>
      </c>
      <c r="D96" s="13" t="s">
        <v>655</v>
      </c>
      <c r="E96" s="9" t="s">
        <v>656</v>
      </c>
      <c r="F96" s="13" t="s">
        <v>657</v>
      </c>
      <c r="G96" s="13" t="s">
        <v>658</v>
      </c>
      <c r="H96" s="13"/>
      <c r="I96" s="14"/>
      <c r="J96" s="13"/>
      <c r="K96" s="13" t="s">
        <v>49</v>
      </c>
      <c r="L96" s="13" t="s">
        <v>120</v>
      </c>
      <c r="M96" s="13" t="s">
        <v>57</v>
      </c>
      <c r="N96" s="10">
        <f ca="1">+IF(Tabla2[[#This Row],[DÍAS PENDIENTES DE EJECUCIÓN]]&lt;=0,1,($Q$1-Tabla2[[#This Row],[FECHA ACTA DE INICIO]])/(Tabla2[[#This Row],[FECHA DE TERMINACIÓN  DEL CONTRATO ]]-Tabla2[[#This Row],[FECHA ACTA DE INICIO]]))</f>
        <v>1</v>
      </c>
      <c r="O96" s="11">
        <v>80000000</v>
      </c>
      <c r="P96" s="12">
        <v>44589</v>
      </c>
      <c r="Q96" s="13" t="s">
        <v>123</v>
      </c>
      <c r="R96" s="9">
        <f ca="1">+IF(Tabla2[[#This Row],[ESTADO ACTUAL DEL CONTRATO ]]="LIQUIDADO","OK",Tabla2[[#This Row],[FECHA DE TERMINACIÓN  DEL CONTRATO ]]-$Q$1)</f>
        <v>-148</v>
      </c>
      <c r="S96" s="12">
        <v>44679</v>
      </c>
      <c r="T96" s="13"/>
      <c r="U96" s="13" t="s">
        <v>60</v>
      </c>
      <c r="V96" s="13" t="s">
        <v>60</v>
      </c>
      <c r="W96" s="13" t="s">
        <v>60</v>
      </c>
      <c r="X96" s="16" t="s">
        <v>61</v>
      </c>
      <c r="Y96" s="13" t="s">
        <v>578</v>
      </c>
      <c r="Z96" s="13" t="s">
        <v>63</v>
      </c>
      <c r="AA96" s="13" t="s">
        <v>256</v>
      </c>
      <c r="AB96" s="13"/>
      <c r="AC96" s="13"/>
      <c r="AD96" s="13"/>
      <c r="AE96" s="13"/>
      <c r="AF96" s="16" t="s">
        <v>60</v>
      </c>
      <c r="AG96" s="17" t="s">
        <v>659</v>
      </c>
      <c r="AH96" s="16" t="s">
        <v>60</v>
      </c>
      <c r="AI96" s="18">
        <v>44589</v>
      </c>
      <c r="AJ96" s="16" t="s">
        <v>60</v>
      </c>
      <c r="AK96" s="18">
        <f>+Tabla2[[#This Row],[FECHA DE TERMINACIÓN  DEL CONTRATO ]]+120</f>
        <v>44799</v>
      </c>
      <c r="AL96" s="18">
        <f>+Tabla2[[#This Row],[OPORTUNIDAD PARA LIQUIDADAR BILATERALMENTE]]+60</f>
        <v>44859</v>
      </c>
      <c r="AM96" s="18">
        <f>+Tabla2[[#This Row],[OPORTUNIDAD PARA LIQUIDAR UNILATERALMENTE]]+720</f>
        <v>45579</v>
      </c>
      <c r="AN96" s="13" t="s">
        <v>60</v>
      </c>
      <c r="AO96" s="16"/>
    </row>
    <row r="97" spans="1:41" ht="45" x14ac:dyDescent="0.25">
      <c r="A97" s="13" t="s">
        <v>44</v>
      </c>
      <c r="B97" s="13" t="s">
        <v>660</v>
      </c>
      <c r="C97" s="12">
        <v>44636</v>
      </c>
      <c r="D97" s="13" t="s">
        <v>661</v>
      </c>
      <c r="E97" s="9">
        <v>901351386</v>
      </c>
      <c r="F97" s="13" t="s">
        <v>662</v>
      </c>
      <c r="G97" s="13" t="s">
        <v>660</v>
      </c>
      <c r="H97" s="13"/>
      <c r="I97" s="14"/>
      <c r="J97" s="13"/>
      <c r="K97" s="13" t="s">
        <v>92</v>
      </c>
      <c r="L97" s="13" t="s">
        <v>120</v>
      </c>
      <c r="M97" s="13" t="s">
        <v>74</v>
      </c>
      <c r="N97" s="10">
        <f ca="1">+IF(Tabla2[[#This Row],[DÍAS PENDIENTES DE EJECUCIÓN]]&lt;=0,1,($Q$1-Tabla2[[#This Row],[FECHA ACTA DE INICIO]])/(Tabla2[[#This Row],[FECHA DE TERMINACIÓN  DEL CONTRATO ]]-Tabla2[[#This Row],[FECHA ACTA DE INICIO]]))</f>
        <v>0.64768683274021355</v>
      </c>
      <c r="O97" s="11">
        <v>47304999</v>
      </c>
      <c r="P97" s="12">
        <v>44645</v>
      </c>
      <c r="Q97" s="13" t="s">
        <v>663</v>
      </c>
      <c r="R97" s="9">
        <f ca="1">+IF(Tabla2[[#This Row],[ESTADO ACTUAL DEL CONTRATO ]]="LIQUIDADO","OK",Tabla2[[#This Row],[FECHA DE TERMINACIÓN  DEL CONTRATO ]]-$Q$1)</f>
        <v>99</v>
      </c>
      <c r="S97" s="12">
        <v>44926</v>
      </c>
      <c r="T97" s="13"/>
      <c r="U97" s="13" t="s">
        <v>60</v>
      </c>
      <c r="V97" s="13" t="s">
        <v>60</v>
      </c>
      <c r="W97" s="13" t="s">
        <v>60</v>
      </c>
      <c r="X97" s="16" t="s">
        <v>76</v>
      </c>
      <c r="Y97" s="13" t="s">
        <v>96</v>
      </c>
      <c r="Z97" s="13" t="s">
        <v>63</v>
      </c>
      <c r="AA97" s="13" t="s">
        <v>97</v>
      </c>
      <c r="AB97" s="13"/>
      <c r="AC97" s="13"/>
      <c r="AD97" s="13"/>
      <c r="AE97" s="13"/>
      <c r="AF97" s="16" t="s">
        <v>60</v>
      </c>
      <c r="AG97" s="25" t="s">
        <v>664</v>
      </c>
      <c r="AH97" s="16" t="s">
        <v>60</v>
      </c>
      <c r="AI97" s="18" t="s">
        <v>60</v>
      </c>
      <c r="AJ97" s="16" t="s">
        <v>60</v>
      </c>
      <c r="AK97" s="12">
        <f>+Tabla2[[#This Row],[FECHA DE TERMINACIÓN  DEL CONTRATO ]]+120</f>
        <v>45046</v>
      </c>
      <c r="AL97" s="12">
        <f>+Tabla2[[#This Row],[OPORTUNIDAD PARA LIQUIDADAR BILATERALMENTE]]+60</f>
        <v>45106</v>
      </c>
      <c r="AM97" s="12">
        <f>+Tabla2[[#This Row],[OPORTUNIDAD PARA LIQUIDAR UNILATERALMENTE]]+720</f>
        <v>45826</v>
      </c>
      <c r="AN97" s="13" t="s">
        <v>665</v>
      </c>
      <c r="AO97" s="16"/>
    </row>
    <row r="98" spans="1:41" ht="45" x14ac:dyDescent="0.25">
      <c r="A98" s="13" t="s">
        <v>44</v>
      </c>
      <c r="B98" s="13" t="s">
        <v>666</v>
      </c>
      <c r="C98" s="12">
        <v>44648</v>
      </c>
      <c r="D98" s="13" t="s">
        <v>186</v>
      </c>
      <c r="E98" s="9" t="s">
        <v>187</v>
      </c>
      <c r="F98" s="13" t="s">
        <v>667</v>
      </c>
      <c r="G98" s="13" t="s">
        <v>668</v>
      </c>
      <c r="H98" s="13"/>
      <c r="I98" s="14"/>
      <c r="J98" s="13"/>
      <c r="K98" s="13" t="s">
        <v>92</v>
      </c>
      <c r="L98" s="13" t="s">
        <v>93</v>
      </c>
      <c r="M98" s="13" t="s">
        <v>74</v>
      </c>
      <c r="N98" s="10">
        <f ca="1">+IF(Tabla2[[#This Row],[DÍAS PENDIENTES DE EJECUCIÓN]]&lt;=0,1,($Q$1-Tabla2[[#This Row],[FECHA ACTA DE INICIO]])/(Tabla2[[#This Row],[FECHA DE TERMINACIÓN  DEL CONTRATO ]]-Tabla2[[#This Row],[FECHA ACTA DE INICIO]]))</f>
        <v>0.63868613138686137</v>
      </c>
      <c r="O98" s="11">
        <v>120266160</v>
      </c>
      <c r="P98" s="12">
        <v>44652</v>
      </c>
      <c r="Q98" s="13" t="s">
        <v>181</v>
      </c>
      <c r="R98" s="9">
        <f ca="1">+IF(Tabla2[[#This Row],[ESTADO ACTUAL DEL CONTRATO ]]="LIQUIDADO","OK",Tabla2[[#This Row],[FECHA DE TERMINACIÓN  DEL CONTRATO ]]-$Q$1)</f>
        <v>99</v>
      </c>
      <c r="S98" s="12">
        <v>44926</v>
      </c>
      <c r="T98" s="13"/>
      <c r="U98" s="16" t="s">
        <v>60</v>
      </c>
      <c r="V98" s="16" t="s">
        <v>60</v>
      </c>
      <c r="W98" s="16" t="s">
        <v>60</v>
      </c>
      <c r="X98" s="16" t="s">
        <v>61</v>
      </c>
      <c r="Y98" s="13" t="s">
        <v>182</v>
      </c>
      <c r="Z98" s="13" t="s">
        <v>63</v>
      </c>
      <c r="AA98" s="13" t="s">
        <v>183</v>
      </c>
      <c r="AB98" s="13"/>
      <c r="AC98" s="13"/>
      <c r="AD98" s="13"/>
      <c r="AE98" s="13"/>
      <c r="AF98" s="16" t="s">
        <v>60</v>
      </c>
      <c r="AG98" s="25" t="s">
        <v>669</v>
      </c>
      <c r="AH98" s="16" t="s">
        <v>60</v>
      </c>
      <c r="AI98" s="18">
        <v>44648</v>
      </c>
      <c r="AJ98" s="16" t="s">
        <v>60</v>
      </c>
      <c r="AK98" s="12">
        <f>+Tabla2[[#This Row],[FECHA DE TERMINACIÓN  DEL CONTRATO ]]+120</f>
        <v>45046</v>
      </c>
      <c r="AL98" s="12">
        <f>+Tabla2[[#This Row],[OPORTUNIDAD PARA LIQUIDADAR BILATERALMENTE]]+60</f>
        <v>45106</v>
      </c>
      <c r="AM98" s="12">
        <f>+Tabla2[[#This Row],[OPORTUNIDAD PARA LIQUIDAR UNILATERALMENTE]]+720</f>
        <v>45826</v>
      </c>
      <c r="AN98" s="13" t="s">
        <v>60</v>
      </c>
      <c r="AO98" s="16"/>
    </row>
    <row r="99" spans="1:41" ht="45" x14ac:dyDescent="0.25">
      <c r="A99" s="13" t="s">
        <v>44</v>
      </c>
      <c r="B99" s="13" t="s">
        <v>670</v>
      </c>
      <c r="C99" s="12">
        <v>44649</v>
      </c>
      <c r="D99" s="13" t="s">
        <v>116</v>
      </c>
      <c r="E99" s="9" t="s">
        <v>117</v>
      </c>
      <c r="F99" s="13" t="s">
        <v>671</v>
      </c>
      <c r="G99" s="13" t="s">
        <v>672</v>
      </c>
      <c r="H99" s="13"/>
      <c r="I99" s="14"/>
      <c r="J99" s="13"/>
      <c r="K99" s="13" t="s">
        <v>92</v>
      </c>
      <c r="L99" s="13" t="s">
        <v>141</v>
      </c>
      <c r="M99" s="13" t="s">
        <v>74</v>
      </c>
      <c r="N99" s="10">
        <f ca="1">+IF(Tabla2[[#This Row],[DÍAS PENDIENTES DE EJECUCIÓN]]&lt;=0,1,($Q$1-Tabla2[[#This Row],[FECHA ACTA DE INICIO]])/(Tabla2[[#This Row],[FECHA DE TERMINACIÓN  DEL CONTRATO ]]-Tabla2[[#This Row],[FECHA ACTA DE INICIO]]))</f>
        <v>0.63868613138686137</v>
      </c>
      <c r="O99" s="11">
        <v>107516710</v>
      </c>
      <c r="P99" s="12">
        <v>44652</v>
      </c>
      <c r="Q99" s="13" t="s">
        <v>181</v>
      </c>
      <c r="R99" s="9">
        <f ca="1">+IF(Tabla2[[#This Row],[ESTADO ACTUAL DEL CONTRATO ]]="LIQUIDADO","OK",Tabla2[[#This Row],[FECHA DE TERMINACIÓN  DEL CONTRATO ]]-$Q$1)</f>
        <v>99</v>
      </c>
      <c r="S99" s="12">
        <v>44926</v>
      </c>
      <c r="T99" s="13"/>
      <c r="U99" s="16" t="s">
        <v>60</v>
      </c>
      <c r="V99" s="16" t="s">
        <v>60</v>
      </c>
      <c r="W99" s="16" t="s">
        <v>60</v>
      </c>
      <c r="X99" s="16" t="s">
        <v>76</v>
      </c>
      <c r="Y99" s="13" t="s">
        <v>124</v>
      </c>
      <c r="Z99" s="13" t="s">
        <v>63</v>
      </c>
      <c r="AA99" s="13" t="s">
        <v>125</v>
      </c>
      <c r="AB99" s="13"/>
      <c r="AC99" s="13"/>
      <c r="AD99" s="13"/>
      <c r="AE99" s="13"/>
      <c r="AF99" s="16" t="s">
        <v>60</v>
      </c>
      <c r="AG99" s="17" t="s">
        <v>673</v>
      </c>
      <c r="AH99" s="16" t="s">
        <v>60</v>
      </c>
      <c r="AI99" s="18">
        <v>44649</v>
      </c>
      <c r="AJ99" s="16" t="s">
        <v>60</v>
      </c>
      <c r="AK99" s="12">
        <f>+Tabla2[[#This Row],[FECHA DE TERMINACIÓN  DEL CONTRATO ]]+120</f>
        <v>45046</v>
      </c>
      <c r="AL99" s="12">
        <f>+Tabla2[[#This Row],[OPORTUNIDAD PARA LIQUIDADAR BILATERALMENTE]]+60</f>
        <v>45106</v>
      </c>
      <c r="AM99" s="12">
        <f>+Tabla2[[#This Row],[OPORTUNIDAD PARA LIQUIDAR UNILATERALMENTE]]+720</f>
        <v>45826</v>
      </c>
      <c r="AN99" s="13" t="s">
        <v>60</v>
      </c>
      <c r="AO99" s="16"/>
    </row>
    <row r="100" spans="1:41" ht="45" x14ac:dyDescent="0.25">
      <c r="A100" s="13" t="s">
        <v>44</v>
      </c>
      <c r="B100" s="13" t="s">
        <v>674</v>
      </c>
      <c r="C100" s="12">
        <v>44660</v>
      </c>
      <c r="D100" s="16" t="s">
        <v>675</v>
      </c>
      <c r="E100" s="9" t="s">
        <v>676</v>
      </c>
      <c r="F100" s="13" t="s">
        <v>90</v>
      </c>
      <c r="G100" s="13" t="s">
        <v>674</v>
      </c>
      <c r="H100" s="13"/>
      <c r="I100" s="14"/>
      <c r="J100" s="13"/>
      <c r="K100" s="13" t="s">
        <v>92</v>
      </c>
      <c r="L100" s="13" t="s">
        <v>120</v>
      </c>
      <c r="M100" s="13" t="s">
        <v>74</v>
      </c>
      <c r="N100" s="10">
        <f ca="1">+IF(Tabla2[[#This Row],[DÍAS PENDIENTES DE EJECUCIÓN]]&lt;=0,1,($Q$1-Tabla2[[#This Row],[FECHA ACTA DE INICIO]])/(Tabla2[[#This Row],[FECHA DE TERMINACIÓN  DEL CONTRATO ]]-Tabla2[[#This Row],[FECHA ACTA DE INICIO]]))</f>
        <v>0.61478599221789887</v>
      </c>
      <c r="O100" s="11">
        <v>181263199</v>
      </c>
      <c r="P100" s="12">
        <v>44669</v>
      </c>
      <c r="Q100" s="13" t="s">
        <v>677</v>
      </c>
      <c r="R100" s="9">
        <f ca="1">+IF(Tabla2[[#This Row],[ESTADO ACTUAL DEL CONTRATO ]]="LIQUIDADO","OK",Tabla2[[#This Row],[FECHA DE TERMINACIÓN  DEL CONTRATO ]]-$Q$1)</f>
        <v>99</v>
      </c>
      <c r="S100" s="12">
        <v>44926</v>
      </c>
      <c r="T100" s="13"/>
      <c r="U100" s="16" t="s">
        <v>60</v>
      </c>
      <c r="V100" s="16" t="s">
        <v>60</v>
      </c>
      <c r="W100" s="16" t="s">
        <v>60</v>
      </c>
      <c r="X100" s="16" t="s">
        <v>76</v>
      </c>
      <c r="Y100" s="13" t="s">
        <v>96</v>
      </c>
      <c r="Z100" s="13" t="s">
        <v>63</v>
      </c>
      <c r="AA100" s="13" t="s">
        <v>97</v>
      </c>
      <c r="AB100" s="13"/>
      <c r="AC100" s="13"/>
      <c r="AD100" s="13"/>
      <c r="AE100" s="13"/>
      <c r="AF100" s="16" t="s">
        <v>60</v>
      </c>
      <c r="AG100" s="25" t="s">
        <v>678</v>
      </c>
      <c r="AH100" s="16" t="s">
        <v>60</v>
      </c>
      <c r="AI100" s="18" t="s">
        <v>60</v>
      </c>
      <c r="AJ100" s="16" t="s">
        <v>60</v>
      </c>
      <c r="AK100" s="12">
        <f>+Tabla2[[#This Row],[FECHA DE TERMINACIÓN  DEL CONTRATO ]]+120</f>
        <v>45046</v>
      </c>
      <c r="AL100" s="12">
        <f>+Tabla2[[#This Row],[OPORTUNIDAD PARA LIQUIDADAR BILATERALMENTE]]+60</f>
        <v>45106</v>
      </c>
      <c r="AM100" s="12">
        <f>+Tabla2[[#This Row],[OPORTUNIDAD PARA LIQUIDAR UNILATERALMENTE]]+720</f>
        <v>45826</v>
      </c>
      <c r="AN100" s="13" t="s">
        <v>665</v>
      </c>
      <c r="AO100" s="16"/>
    </row>
    <row r="101" spans="1:41" ht="45" x14ac:dyDescent="0.25">
      <c r="A101" s="13" t="s">
        <v>44</v>
      </c>
      <c r="B101" s="13" t="s">
        <v>679</v>
      </c>
      <c r="C101" s="12">
        <v>44671</v>
      </c>
      <c r="D101" s="13" t="s">
        <v>137</v>
      </c>
      <c r="E101" s="9" t="s">
        <v>138</v>
      </c>
      <c r="F101" s="13" t="s">
        <v>139</v>
      </c>
      <c r="G101" s="13" t="s">
        <v>680</v>
      </c>
      <c r="H101" s="13"/>
      <c r="I101" s="14"/>
      <c r="J101" s="13"/>
      <c r="K101" s="13" t="s">
        <v>92</v>
      </c>
      <c r="L101" s="13" t="s">
        <v>141</v>
      </c>
      <c r="M101" s="13" t="s">
        <v>74</v>
      </c>
      <c r="N101" s="10">
        <f ca="1">+IF(Tabla2[[#This Row],[DÍAS PENDIENTES DE EJECUCIÓN]]&lt;=0,1,($Q$1-Tabla2[[#This Row],[FECHA ACTA DE INICIO]])/(Tabla2[[#This Row],[FECHA DE TERMINACIÓN  DEL CONTRATO ]]-Tabla2[[#This Row],[FECHA ACTA DE INICIO]]))</f>
        <v>0.59426229508196726</v>
      </c>
      <c r="O101" s="11">
        <v>53852855</v>
      </c>
      <c r="P101" s="12">
        <v>44682</v>
      </c>
      <c r="Q101" s="13" t="s">
        <v>52</v>
      </c>
      <c r="R101" s="9">
        <f ca="1">+IF(Tabla2[[#This Row],[ESTADO ACTUAL DEL CONTRATO ]]="LIQUIDADO","OK",Tabla2[[#This Row],[FECHA DE TERMINACIÓN  DEL CONTRATO ]]-$Q$1)</f>
        <v>99</v>
      </c>
      <c r="S101" s="12">
        <v>44926</v>
      </c>
      <c r="T101" s="13"/>
      <c r="U101" s="16" t="s">
        <v>60</v>
      </c>
      <c r="V101" s="16" t="s">
        <v>60</v>
      </c>
      <c r="W101" s="16" t="s">
        <v>60</v>
      </c>
      <c r="X101" s="16" t="s">
        <v>61</v>
      </c>
      <c r="Y101" s="13" t="s">
        <v>145</v>
      </c>
      <c r="Z101" s="13" t="s">
        <v>63</v>
      </c>
      <c r="AA101" s="16" t="s">
        <v>146</v>
      </c>
      <c r="AB101" s="16"/>
      <c r="AC101" s="16"/>
      <c r="AD101" s="16"/>
      <c r="AE101" s="16"/>
      <c r="AF101" s="16" t="s">
        <v>60</v>
      </c>
      <c r="AG101" s="17" t="s">
        <v>681</v>
      </c>
      <c r="AH101" s="16" t="s">
        <v>60</v>
      </c>
      <c r="AI101" s="18">
        <v>44656</v>
      </c>
      <c r="AJ101" s="16" t="s">
        <v>60</v>
      </c>
      <c r="AK101" s="12">
        <f>+Tabla2[[#This Row],[FECHA DE TERMINACIÓN  DEL CONTRATO ]]+120</f>
        <v>45046</v>
      </c>
      <c r="AL101" s="12">
        <f>+Tabla2[[#This Row],[OPORTUNIDAD PARA LIQUIDADAR BILATERALMENTE]]+60</f>
        <v>45106</v>
      </c>
      <c r="AM101" s="12">
        <f>+Tabla2[[#This Row],[OPORTUNIDAD PARA LIQUIDAR UNILATERALMENTE]]+720</f>
        <v>45826</v>
      </c>
      <c r="AN101" s="13" t="s">
        <v>60</v>
      </c>
      <c r="AO101" s="16"/>
    </row>
    <row r="102" spans="1:41" ht="45" x14ac:dyDescent="0.25">
      <c r="A102" s="13" t="s">
        <v>44</v>
      </c>
      <c r="B102" s="13" t="s">
        <v>682</v>
      </c>
      <c r="C102" s="12">
        <v>44691</v>
      </c>
      <c r="D102" s="13" t="s">
        <v>683</v>
      </c>
      <c r="E102" s="9" t="s">
        <v>684</v>
      </c>
      <c r="F102" s="13" t="s">
        <v>685</v>
      </c>
      <c r="G102" s="13" t="s">
        <v>686</v>
      </c>
      <c r="H102" s="13"/>
      <c r="I102" s="14"/>
      <c r="J102" s="13"/>
      <c r="K102" s="13" t="s">
        <v>92</v>
      </c>
      <c r="L102" s="13" t="s">
        <v>687</v>
      </c>
      <c r="M102" s="13" t="s">
        <v>74</v>
      </c>
      <c r="N102" s="10">
        <f ca="1">+IF(Tabla2[[#This Row],[DÍAS PENDIENTES DE EJECUCIÓN]]&lt;=0,1,($Q$1-Tabla2[[#This Row],[FECHA ACTA DE INICIO]])/(Tabla2[[#This Row],[FECHA DE TERMINACIÓN  DEL CONTRATO ]]-Tabla2[[#This Row],[FECHA ACTA DE INICIO]]))</f>
        <v>0.57327586206896552</v>
      </c>
      <c r="O102" s="11">
        <v>9337522</v>
      </c>
      <c r="P102" s="12">
        <v>44694</v>
      </c>
      <c r="Q102" s="13" t="s">
        <v>688</v>
      </c>
      <c r="R102" s="9">
        <f ca="1">+IF(Tabla2[[#This Row],[ESTADO ACTUAL DEL CONTRATO ]]="LIQUIDADO","OK",Tabla2[[#This Row],[FECHA DE TERMINACIÓN  DEL CONTRATO ]]-$Q$1)</f>
        <v>99</v>
      </c>
      <c r="S102" s="12">
        <v>44926</v>
      </c>
      <c r="T102" s="13"/>
      <c r="U102" s="16" t="s">
        <v>60</v>
      </c>
      <c r="V102" s="16" t="s">
        <v>60</v>
      </c>
      <c r="W102" s="16" t="s">
        <v>60</v>
      </c>
      <c r="X102" s="16" t="s">
        <v>76</v>
      </c>
      <c r="Y102" s="13" t="s">
        <v>96</v>
      </c>
      <c r="Z102" s="13" t="s">
        <v>63</v>
      </c>
      <c r="AA102" s="13" t="s">
        <v>97</v>
      </c>
      <c r="AB102" s="13"/>
      <c r="AC102" s="13"/>
      <c r="AD102" s="13"/>
      <c r="AE102" s="13"/>
      <c r="AF102" s="16" t="s">
        <v>60</v>
      </c>
      <c r="AG102" s="17" t="s">
        <v>689</v>
      </c>
      <c r="AH102" s="16" t="s">
        <v>60</v>
      </c>
      <c r="AI102" s="18">
        <v>44679</v>
      </c>
      <c r="AJ102" s="16" t="s">
        <v>60</v>
      </c>
      <c r="AK102" s="12">
        <f>+Tabla2[[#This Row],[FECHA DE TERMINACIÓN  DEL CONTRATO ]]+120</f>
        <v>45046</v>
      </c>
      <c r="AL102" s="12">
        <f>+Tabla2[[#This Row],[OPORTUNIDAD PARA LIQUIDADAR BILATERALMENTE]]+60</f>
        <v>45106</v>
      </c>
      <c r="AM102" s="12">
        <f>+Tabla2[[#This Row],[OPORTUNIDAD PARA LIQUIDAR UNILATERALMENTE]]+720</f>
        <v>45826</v>
      </c>
      <c r="AN102" s="13" t="s">
        <v>60</v>
      </c>
      <c r="AO102" s="16"/>
    </row>
    <row r="103" spans="1:41" ht="45" x14ac:dyDescent="0.25">
      <c r="A103" s="13" t="s">
        <v>44</v>
      </c>
      <c r="B103" s="13" t="s">
        <v>690</v>
      </c>
      <c r="C103" s="12">
        <v>44736</v>
      </c>
      <c r="D103" s="13" t="s">
        <v>691</v>
      </c>
      <c r="E103" s="9">
        <v>1000440767</v>
      </c>
      <c r="F103" s="13" t="s">
        <v>692</v>
      </c>
      <c r="G103" s="13" t="s">
        <v>693</v>
      </c>
      <c r="H103" s="13"/>
      <c r="I103" s="14"/>
      <c r="J103" s="13"/>
      <c r="K103" s="13" t="s">
        <v>49</v>
      </c>
      <c r="L103" s="13" t="s">
        <v>220</v>
      </c>
      <c r="M103" s="13" t="s">
        <v>74</v>
      </c>
      <c r="N103" s="10">
        <f ca="1">+IF(Tabla2[[#This Row],[DÍAS PENDIENTES DE EJECUCIÓN]]&lt;=0,1,($Q$1-Tabla2[[#This Row],[FECHA ACTA DE INICIO]])/(Tabla2[[#This Row],[FECHA DE TERMINACIÓN  DEL CONTRATO ]]-Tabla2[[#This Row],[FECHA ACTA DE INICIO]]))</f>
        <v>0.47894736842105262</v>
      </c>
      <c r="O103" s="11" t="s">
        <v>694</v>
      </c>
      <c r="P103" s="12">
        <v>44736</v>
      </c>
      <c r="Q103" s="13" t="s">
        <v>695</v>
      </c>
      <c r="R103" s="9">
        <f ca="1">+IF(Tabla2[[#This Row],[ESTADO ACTUAL DEL CONTRATO ]]="LIQUIDADO","OK",Tabla2[[#This Row],[FECHA DE TERMINACIÓN  DEL CONTRATO ]]-$Q$1)</f>
        <v>99</v>
      </c>
      <c r="S103" s="12">
        <v>44926</v>
      </c>
      <c r="T103" s="13"/>
      <c r="U103" s="16" t="s">
        <v>60</v>
      </c>
      <c r="V103" s="16" t="s">
        <v>60</v>
      </c>
      <c r="W103" s="16" t="s">
        <v>60</v>
      </c>
      <c r="X103" s="16" t="s">
        <v>61</v>
      </c>
      <c r="Y103" s="13" t="s">
        <v>145</v>
      </c>
      <c r="Z103" s="13" t="s">
        <v>63</v>
      </c>
      <c r="AA103" s="16" t="s">
        <v>146</v>
      </c>
      <c r="AB103" s="16"/>
      <c r="AC103" s="16"/>
      <c r="AD103" s="16"/>
      <c r="AE103" s="16"/>
      <c r="AF103" s="16" t="s">
        <v>60</v>
      </c>
      <c r="AG103" s="17" t="s">
        <v>696</v>
      </c>
      <c r="AH103" s="16" t="s">
        <v>60</v>
      </c>
      <c r="AI103" s="18">
        <v>44736</v>
      </c>
      <c r="AJ103" s="16" t="s">
        <v>60</v>
      </c>
      <c r="AK103" s="18">
        <f>+Tabla2[[#This Row],[FECHA DE TERMINACIÓN  DEL CONTRATO ]]+120</f>
        <v>45046</v>
      </c>
      <c r="AL103" s="18">
        <f>+Tabla2[[#This Row],[OPORTUNIDAD PARA LIQUIDADAR BILATERALMENTE]]+60</f>
        <v>45106</v>
      </c>
      <c r="AM103" s="18">
        <f>+Tabla2[[#This Row],[OPORTUNIDAD PARA LIQUIDAR UNILATERALMENTE]]+720</f>
        <v>45826</v>
      </c>
      <c r="AN103" s="13" t="s">
        <v>697</v>
      </c>
      <c r="AO103" s="16"/>
    </row>
    <row r="104" spans="1:41" ht="45" customHeight="1" x14ac:dyDescent="0.25">
      <c r="A104" s="13" t="s">
        <v>44</v>
      </c>
      <c r="B104" s="13" t="s">
        <v>698</v>
      </c>
      <c r="C104" s="12">
        <v>44735</v>
      </c>
      <c r="D104" s="13" t="s">
        <v>699</v>
      </c>
      <c r="E104" s="9" t="s">
        <v>700</v>
      </c>
      <c r="F104" s="13" t="s">
        <v>701</v>
      </c>
      <c r="G104" s="13" t="s">
        <v>702</v>
      </c>
      <c r="H104" s="13"/>
      <c r="I104" s="14"/>
      <c r="J104" s="13"/>
      <c r="K104" s="13" t="s">
        <v>92</v>
      </c>
      <c r="L104" s="13" t="s">
        <v>687</v>
      </c>
      <c r="M104" s="13" t="s">
        <v>74</v>
      </c>
      <c r="N104" s="10">
        <f ca="1">+IF(Tabla2[[#This Row],[DÍAS PENDIENTES DE EJECUCIÓN]]&lt;=0,1,($Q$1-Tabla2[[#This Row],[FECHA ACTA DE INICIO]])/(Tabla2[[#This Row],[FECHA DE TERMINACIÓN  DEL CONTRATO ]]-Tabla2[[#This Row],[FECHA ACTA DE INICIO]]))</f>
        <v>0.46195652173913043</v>
      </c>
      <c r="O104" s="11">
        <v>9386867</v>
      </c>
      <c r="P104" s="12">
        <v>44742</v>
      </c>
      <c r="Q104" s="13" t="s">
        <v>703</v>
      </c>
      <c r="R104" s="9">
        <f ca="1">+IF(Tabla2[[#This Row],[ESTADO ACTUAL DEL CONTRATO ]]="LIQUIDADO","OK",Tabla2[[#This Row],[FECHA DE TERMINACIÓN  DEL CONTRATO ]]-$Q$1)</f>
        <v>99</v>
      </c>
      <c r="S104" s="12">
        <v>44926</v>
      </c>
      <c r="T104" s="13"/>
      <c r="U104" s="16" t="s">
        <v>60</v>
      </c>
      <c r="V104" s="16" t="s">
        <v>60</v>
      </c>
      <c r="W104" s="16" t="s">
        <v>60</v>
      </c>
      <c r="X104" s="16" t="s">
        <v>61</v>
      </c>
      <c r="Y104" s="13" t="s">
        <v>96</v>
      </c>
      <c r="Z104" s="13" t="s">
        <v>63</v>
      </c>
      <c r="AA104" s="16" t="s">
        <v>97</v>
      </c>
      <c r="AB104" s="16"/>
      <c r="AC104" s="16"/>
      <c r="AD104" s="16"/>
      <c r="AE104" s="16"/>
      <c r="AF104" s="16" t="s">
        <v>60</v>
      </c>
      <c r="AG104" s="17" t="s">
        <v>704</v>
      </c>
      <c r="AH104" s="16" t="s">
        <v>60</v>
      </c>
      <c r="AI104" s="18">
        <v>44708</v>
      </c>
      <c r="AJ104" s="16" t="s">
        <v>60</v>
      </c>
      <c r="AK104" s="12">
        <f>+Tabla2[[#This Row],[FECHA DE TERMINACIÓN  DEL CONTRATO ]]+120</f>
        <v>45046</v>
      </c>
      <c r="AL104" s="12">
        <f>+Tabla2[[#This Row],[OPORTUNIDAD PARA LIQUIDADAR BILATERALMENTE]]+60</f>
        <v>45106</v>
      </c>
      <c r="AM104" s="12">
        <f>+Tabla2[[#This Row],[OPORTUNIDAD PARA LIQUIDAR UNILATERALMENTE]]+720</f>
        <v>45826</v>
      </c>
      <c r="AN104" s="13" t="s">
        <v>697</v>
      </c>
      <c r="AO104" s="16"/>
    </row>
    <row r="105" spans="1:41" ht="45" x14ac:dyDescent="0.25">
      <c r="A105" s="13" t="s">
        <v>44</v>
      </c>
      <c r="B105" s="13" t="s">
        <v>705</v>
      </c>
      <c r="C105" s="12">
        <v>44743</v>
      </c>
      <c r="D105" s="13" t="s">
        <v>226</v>
      </c>
      <c r="E105" s="9">
        <v>43598197</v>
      </c>
      <c r="F105" s="13" t="s">
        <v>706</v>
      </c>
      <c r="G105" s="13" t="s">
        <v>707</v>
      </c>
      <c r="H105" s="13"/>
      <c r="I105" s="14"/>
      <c r="J105" s="13"/>
      <c r="K105" s="13" t="s">
        <v>49</v>
      </c>
      <c r="L105" s="13" t="s">
        <v>220</v>
      </c>
      <c r="M105" s="13" t="s">
        <v>74</v>
      </c>
      <c r="N105" s="10">
        <f ca="1">+IF(Tabla2[[#This Row],[DÍAS PENDIENTES DE EJECUCIÓN]]&lt;=0,1,($Q$1-Tabla2[[#This Row],[FECHA ACTA DE INICIO]])/(Tabla2[[#This Row],[FECHA DE TERMINACIÓN  DEL CONTRATO ]]-Tabla2[[#This Row],[FECHA ACTA DE INICIO]]))</f>
        <v>0.45901639344262296</v>
      </c>
      <c r="O105" s="11">
        <v>25928406</v>
      </c>
      <c r="P105" s="12">
        <v>44743</v>
      </c>
      <c r="Q105" s="13" t="s">
        <v>703</v>
      </c>
      <c r="R105" s="9">
        <f ca="1">+IF(Tabla2[[#This Row],[ESTADO ACTUAL DEL CONTRATO ]]="LIQUIDADO","OK",Tabla2[[#This Row],[FECHA DE TERMINACIÓN  DEL CONTRATO ]]-$Q$1)</f>
        <v>99</v>
      </c>
      <c r="S105" s="12">
        <v>44926</v>
      </c>
      <c r="T105" s="13"/>
      <c r="U105" s="16" t="s">
        <v>60</v>
      </c>
      <c r="V105" s="16" t="s">
        <v>60</v>
      </c>
      <c r="W105" s="16" t="s">
        <v>60</v>
      </c>
      <c r="X105" s="13" t="s">
        <v>708</v>
      </c>
      <c r="Y105" s="13" t="s">
        <v>229</v>
      </c>
      <c r="Z105" s="13" t="s">
        <v>63</v>
      </c>
      <c r="AA105" s="16" t="s">
        <v>230</v>
      </c>
      <c r="AB105" s="16"/>
      <c r="AC105" s="16"/>
      <c r="AD105" s="16"/>
      <c r="AE105" s="16"/>
      <c r="AF105" s="16" t="s">
        <v>60</v>
      </c>
      <c r="AG105" s="17" t="s">
        <v>709</v>
      </c>
      <c r="AH105" s="16" t="s">
        <v>60</v>
      </c>
      <c r="AI105" s="18">
        <v>44743</v>
      </c>
      <c r="AJ105" s="16" t="s">
        <v>60</v>
      </c>
      <c r="AK105" s="18">
        <f>+Tabla2[[#This Row],[FECHA DE TERMINACIÓN  DEL CONTRATO ]]+120</f>
        <v>45046</v>
      </c>
      <c r="AL105" s="18">
        <f>+Tabla2[[#This Row],[OPORTUNIDAD PARA LIQUIDADAR BILATERALMENTE]]+60</f>
        <v>45106</v>
      </c>
      <c r="AM105" s="18">
        <f>+Tabla2[[#This Row],[OPORTUNIDAD PARA LIQUIDAR UNILATERALMENTE]]+720</f>
        <v>45826</v>
      </c>
      <c r="AN105" s="13" t="s">
        <v>60</v>
      </c>
      <c r="AO105" s="16"/>
    </row>
    <row r="106" spans="1:41" ht="45" x14ac:dyDescent="0.25">
      <c r="A106" s="13" t="s">
        <v>44</v>
      </c>
      <c r="B106" s="13" t="s">
        <v>710</v>
      </c>
      <c r="C106" s="12">
        <v>44743</v>
      </c>
      <c r="D106" s="13" t="s">
        <v>711</v>
      </c>
      <c r="E106" s="9">
        <v>43617401</v>
      </c>
      <c r="F106" s="13" t="s">
        <v>369</v>
      </c>
      <c r="G106" s="13" t="s">
        <v>712</v>
      </c>
      <c r="H106" s="13"/>
      <c r="I106" s="14"/>
      <c r="J106" s="13"/>
      <c r="K106" s="13" t="s">
        <v>49</v>
      </c>
      <c r="L106" s="13" t="s">
        <v>220</v>
      </c>
      <c r="M106" s="13" t="s">
        <v>74</v>
      </c>
      <c r="N106" s="10">
        <f ca="1">+IF(Tabla2[[#This Row],[DÍAS PENDIENTES DE EJECUCIÓN]]&lt;=0,1,($Q$1-Tabla2[[#This Row],[FECHA ACTA DE INICIO]])/(Tabla2[[#This Row],[FECHA DE TERMINACIÓN  DEL CONTRATO ]]-Tabla2[[#This Row],[FECHA ACTA DE INICIO]]))</f>
        <v>0.45901639344262296</v>
      </c>
      <c r="O106" s="11">
        <v>19129362</v>
      </c>
      <c r="P106" s="12">
        <v>44743</v>
      </c>
      <c r="Q106" s="13" t="s">
        <v>703</v>
      </c>
      <c r="R106" s="9">
        <f ca="1">+IF(Tabla2[[#This Row],[ESTADO ACTUAL DEL CONTRATO ]]="LIQUIDADO","OK",Tabla2[[#This Row],[FECHA DE TERMINACIÓN  DEL CONTRATO ]]-$Q$1)</f>
        <v>99</v>
      </c>
      <c r="S106" s="12">
        <v>44926</v>
      </c>
      <c r="T106" s="13"/>
      <c r="U106" s="16" t="s">
        <v>60</v>
      </c>
      <c r="V106" s="16" t="s">
        <v>60</v>
      </c>
      <c r="W106" s="16" t="s">
        <v>60</v>
      </c>
      <c r="X106" s="13" t="s">
        <v>708</v>
      </c>
      <c r="Y106" s="13" t="s">
        <v>145</v>
      </c>
      <c r="Z106" s="13" t="s">
        <v>63</v>
      </c>
      <c r="AA106" s="13" t="s">
        <v>146</v>
      </c>
      <c r="AB106" s="13"/>
      <c r="AC106" s="13"/>
      <c r="AD106" s="13"/>
      <c r="AE106" s="13"/>
      <c r="AF106" s="16" t="s">
        <v>60</v>
      </c>
      <c r="AG106" s="17" t="s">
        <v>713</v>
      </c>
      <c r="AH106" s="16" t="s">
        <v>60</v>
      </c>
      <c r="AI106" s="18">
        <v>44743</v>
      </c>
      <c r="AJ106" s="16" t="s">
        <v>60</v>
      </c>
      <c r="AK106" s="18">
        <f>+Tabla2[[#This Row],[FECHA DE TERMINACIÓN  DEL CONTRATO ]]+120</f>
        <v>45046</v>
      </c>
      <c r="AL106" s="18">
        <f>+Tabla2[[#This Row],[OPORTUNIDAD PARA LIQUIDADAR BILATERALMENTE]]+60</f>
        <v>45106</v>
      </c>
      <c r="AM106" s="18">
        <f>+Tabla2[[#This Row],[OPORTUNIDAD PARA LIQUIDAR UNILATERALMENTE]]+720</f>
        <v>45826</v>
      </c>
      <c r="AN106" s="13" t="s">
        <v>60</v>
      </c>
      <c r="AO106" s="16"/>
    </row>
    <row r="107" spans="1:41" ht="45" x14ac:dyDescent="0.25">
      <c r="A107" s="13" t="s">
        <v>44</v>
      </c>
      <c r="B107" s="13" t="s">
        <v>714</v>
      </c>
      <c r="C107" s="12">
        <v>44743</v>
      </c>
      <c r="D107" s="13" t="s">
        <v>715</v>
      </c>
      <c r="E107" s="9">
        <v>43160884</v>
      </c>
      <c r="F107" s="13" t="s">
        <v>274</v>
      </c>
      <c r="G107" s="13" t="s">
        <v>716</v>
      </c>
      <c r="H107" s="13"/>
      <c r="I107" s="14"/>
      <c r="J107" s="13"/>
      <c r="K107" s="13" t="s">
        <v>49</v>
      </c>
      <c r="L107" s="13" t="s">
        <v>220</v>
      </c>
      <c r="M107" s="13" t="s">
        <v>74</v>
      </c>
      <c r="N107" s="10">
        <f ca="1">+IF(Tabla2[[#This Row],[DÍAS PENDIENTES DE EJECUCIÓN]]&lt;=0,1,($Q$1-Tabla2[[#This Row],[FECHA ACTA DE INICIO]])/(Tabla2[[#This Row],[FECHA DE TERMINACIÓN  DEL CONTRATO ]]-Tabla2[[#This Row],[FECHA ACTA DE INICIO]]))</f>
        <v>0.45901639344262296</v>
      </c>
      <c r="O107" s="11">
        <v>40104522</v>
      </c>
      <c r="P107" s="12">
        <v>44743</v>
      </c>
      <c r="Q107" s="13" t="s">
        <v>703</v>
      </c>
      <c r="R107" s="9">
        <f ca="1">+IF(Tabla2[[#This Row],[ESTADO ACTUAL DEL CONTRATO ]]="LIQUIDADO","OK",Tabla2[[#This Row],[FECHA DE TERMINACIÓN  DEL CONTRATO ]]-$Q$1)</f>
        <v>99</v>
      </c>
      <c r="S107" s="12">
        <v>44926</v>
      </c>
      <c r="T107" s="13"/>
      <c r="U107" s="16" t="s">
        <v>60</v>
      </c>
      <c r="V107" s="16" t="s">
        <v>60</v>
      </c>
      <c r="W107" s="16" t="s">
        <v>60</v>
      </c>
      <c r="X107" s="13" t="s">
        <v>708</v>
      </c>
      <c r="Y107" s="13" t="s">
        <v>276</v>
      </c>
      <c r="Z107" s="13" t="s">
        <v>63</v>
      </c>
      <c r="AA107" s="13"/>
      <c r="AB107" s="13"/>
      <c r="AC107" s="13"/>
      <c r="AD107" s="13"/>
      <c r="AE107" s="13"/>
      <c r="AF107" s="16" t="s">
        <v>60</v>
      </c>
      <c r="AG107" s="17" t="s">
        <v>717</v>
      </c>
      <c r="AH107" s="16" t="s">
        <v>60</v>
      </c>
      <c r="AI107" s="18">
        <v>44743</v>
      </c>
      <c r="AJ107" s="16" t="s">
        <v>60</v>
      </c>
      <c r="AK107" s="18">
        <f>+Tabla2[[#This Row],[FECHA DE TERMINACIÓN  DEL CONTRATO ]]+120</f>
        <v>45046</v>
      </c>
      <c r="AL107" s="18">
        <f>+Tabla2[[#This Row],[OPORTUNIDAD PARA LIQUIDADAR BILATERALMENTE]]+60</f>
        <v>45106</v>
      </c>
      <c r="AM107" s="18">
        <f>+Tabla2[[#This Row],[OPORTUNIDAD PARA LIQUIDAR UNILATERALMENTE]]+720</f>
        <v>45826</v>
      </c>
      <c r="AN107" s="13" t="s">
        <v>60</v>
      </c>
      <c r="AO107" s="16"/>
    </row>
    <row r="108" spans="1:41" ht="45" x14ac:dyDescent="0.25">
      <c r="A108" s="13" t="s">
        <v>44</v>
      </c>
      <c r="B108" s="13" t="s">
        <v>718</v>
      </c>
      <c r="C108" s="12">
        <v>44743</v>
      </c>
      <c r="D108" s="13" t="s">
        <v>325</v>
      </c>
      <c r="E108" s="9">
        <v>1116254457</v>
      </c>
      <c r="F108" s="13" t="s">
        <v>719</v>
      </c>
      <c r="G108" s="13" t="s">
        <v>720</v>
      </c>
      <c r="H108" s="13"/>
      <c r="I108" s="14"/>
      <c r="J108" s="13"/>
      <c r="K108" s="13" t="s">
        <v>49</v>
      </c>
      <c r="L108" s="13" t="s">
        <v>220</v>
      </c>
      <c r="M108" s="13" t="s">
        <v>74</v>
      </c>
      <c r="N108" s="10">
        <f ca="1">+IF(Tabla2[[#This Row],[DÍAS PENDIENTES DE EJECUCIÓN]]&lt;=0,1,($Q$1-Tabla2[[#This Row],[FECHA ACTA DE INICIO]])/(Tabla2[[#This Row],[FECHA DE TERMINACIÓN  DEL CONTRATO ]]-Tabla2[[#This Row],[FECHA ACTA DE INICIO]]))</f>
        <v>0.45901639344262296</v>
      </c>
      <c r="O108" s="11">
        <v>19129362</v>
      </c>
      <c r="P108" s="12">
        <v>44743</v>
      </c>
      <c r="Q108" s="13" t="s">
        <v>703</v>
      </c>
      <c r="R108" s="9">
        <f ca="1">+IF(Tabla2[[#This Row],[ESTADO ACTUAL DEL CONTRATO ]]="LIQUIDADO","OK",Tabla2[[#This Row],[FECHA DE TERMINACIÓN  DEL CONTRATO ]]-$Q$1)</f>
        <v>99</v>
      </c>
      <c r="S108" s="12">
        <v>44926</v>
      </c>
      <c r="T108" s="13"/>
      <c r="U108" s="16" t="s">
        <v>60</v>
      </c>
      <c r="V108" s="16" t="s">
        <v>60</v>
      </c>
      <c r="W108" s="16" t="s">
        <v>60</v>
      </c>
      <c r="X108" s="13" t="s">
        <v>76</v>
      </c>
      <c r="Y108" s="13" t="s">
        <v>237</v>
      </c>
      <c r="Z108" s="13" t="s">
        <v>63</v>
      </c>
      <c r="AA108" s="13" t="s">
        <v>286</v>
      </c>
      <c r="AB108" s="13"/>
      <c r="AC108" s="13"/>
      <c r="AD108" s="13"/>
      <c r="AE108" s="13"/>
      <c r="AF108" s="16" t="s">
        <v>60</v>
      </c>
      <c r="AG108" s="17" t="s">
        <v>721</v>
      </c>
      <c r="AH108" s="16" t="s">
        <v>60</v>
      </c>
      <c r="AI108" s="18">
        <v>44743</v>
      </c>
      <c r="AJ108" s="16" t="s">
        <v>60</v>
      </c>
      <c r="AK108" s="18">
        <f>+Tabla2[[#This Row],[FECHA DE TERMINACIÓN  DEL CONTRATO ]]+120</f>
        <v>45046</v>
      </c>
      <c r="AL108" s="18">
        <f>+Tabla2[[#This Row],[OPORTUNIDAD PARA LIQUIDADAR BILATERALMENTE]]+60</f>
        <v>45106</v>
      </c>
      <c r="AM108" s="18">
        <f>+Tabla2[[#This Row],[OPORTUNIDAD PARA LIQUIDAR UNILATERALMENTE]]+720</f>
        <v>45826</v>
      </c>
      <c r="AN108" s="13" t="s">
        <v>60</v>
      </c>
      <c r="AO108" s="16"/>
    </row>
    <row r="109" spans="1:41" ht="45" x14ac:dyDescent="0.25">
      <c r="A109" s="13" t="s">
        <v>44</v>
      </c>
      <c r="B109" s="13" t="s">
        <v>722</v>
      </c>
      <c r="C109" s="12">
        <v>44743</v>
      </c>
      <c r="D109" s="13" t="s">
        <v>723</v>
      </c>
      <c r="E109" s="9">
        <v>1152198407</v>
      </c>
      <c r="F109" s="13" t="s">
        <v>724</v>
      </c>
      <c r="G109" s="13" t="s">
        <v>725</v>
      </c>
      <c r="H109" s="13"/>
      <c r="I109" s="14"/>
      <c r="J109" s="13"/>
      <c r="K109" s="13" t="s">
        <v>49</v>
      </c>
      <c r="L109" s="13" t="s">
        <v>220</v>
      </c>
      <c r="M109" s="13" t="s">
        <v>74</v>
      </c>
      <c r="N109" s="10">
        <f ca="1">+IF(Tabla2[[#This Row],[DÍAS PENDIENTES DE EJECUCIÓN]]&lt;=0,1,($Q$1-Tabla2[[#This Row],[FECHA ACTA DE INICIO]])/(Tabla2[[#This Row],[FECHA DE TERMINACIÓN  DEL CONTRATO ]]-Tabla2[[#This Row],[FECHA ACTA DE INICIO]]))</f>
        <v>0.45901639344262296</v>
      </c>
      <c r="O109" s="11">
        <v>25928406</v>
      </c>
      <c r="P109" s="12">
        <v>44743</v>
      </c>
      <c r="Q109" s="13" t="s">
        <v>703</v>
      </c>
      <c r="R109" s="9">
        <f ca="1">+IF(Tabla2[[#This Row],[ESTADO ACTUAL DEL CONTRATO ]]="LIQUIDADO","OK",Tabla2[[#This Row],[FECHA DE TERMINACIÓN  DEL CONTRATO ]]-$Q$1)</f>
        <v>99</v>
      </c>
      <c r="S109" s="12">
        <v>44926</v>
      </c>
      <c r="T109" s="13"/>
      <c r="U109" s="16" t="s">
        <v>60</v>
      </c>
      <c r="V109" s="16" t="s">
        <v>60</v>
      </c>
      <c r="W109" s="16" t="s">
        <v>60</v>
      </c>
      <c r="X109" s="13" t="s">
        <v>708</v>
      </c>
      <c r="Y109" s="13" t="s">
        <v>222</v>
      </c>
      <c r="Z109" s="13" t="s">
        <v>63</v>
      </c>
      <c r="AA109" s="13" t="s">
        <v>223</v>
      </c>
      <c r="AB109" s="13"/>
      <c r="AC109" s="13"/>
      <c r="AD109" s="13"/>
      <c r="AE109" s="13"/>
      <c r="AF109" s="16" t="s">
        <v>60</v>
      </c>
      <c r="AG109" s="17" t="s">
        <v>726</v>
      </c>
      <c r="AH109" s="16" t="s">
        <v>60</v>
      </c>
      <c r="AI109" s="18">
        <v>44743</v>
      </c>
      <c r="AJ109" s="16" t="s">
        <v>60</v>
      </c>
      <c r="AK109" s="18">
        <f>+Tabla2[[#This Row],[FECHA DE TERMINACIÓN  DEL CONTRATO ]]+120</f>
        <v>45046</v>
      </c>
      <c r="AL109" s="18">
        <f>+Tabla2[[#This Row],[OPORTUNIDAD PARA LIQUIDADAR BILATERALMENTE]]+60</f>
        <v>45106</v>
      </c>
      <c r="AM109" s="18">
        <f>+Tabla2[[#This Row],[OPORTUNIDAD PARA LIQUIDAR UNILATERALMENTE]]+720</f>
        <v>45826</v>
      </c>
      <c r="AN109" s="13" t="s">
        <v>60</v>
      </c>
      <c r="AO109" s="16"/>
    </row>
    <row r="110" spans="1:41" ht="45" x14ac:dyDescent="0.25">
      <c r="A110" s="13" t="s">
        <v>44</v>
      </c>
      <c r="B110" s="13" t="s">
        <v>727</v>
      </c>
      <c r="C110" s="12">
        <v>44743</v>
      </c>
      <c r="D110" s="13" t="s">
        <v>368</v>
      </c>
      <c r="E110" s="9">
        <v>1020461199</v>
      </c>
      <c r="F110" s="13" t="s">
        <v>728</v>
      </c>
      <c r="G110" s="13" t="s">
        <v>729</v>
      </c>
      <c r="H110" s="13"/>
      <c r="I110" s="14"/>
      <c r="J110" s="13"/>
      <c r="K110" s="13" t="s">
        <v>49</v>
      </c>
      <c r="L110" s="13" t="s">
        <v>220</v>
      </c>
      <c r="M110" s="13" t="s">
        <v>74</v>
      </c>
      <c r="N110" s="10">
        <f ca="1">+IF(Tabla2[[#This Row],[DÍAS PENDIENTES DE EJECUCIÓN]]&lt;=0,1,($Q$1-Tabla2[[#This Row],[FECHA ACTA DE INICIO]])/(Tabla2[[#This Row],[FECHA DE TERMINACIÓN  DEL CONTRATO ]]-Tabla2[[#This Row],[FECHA ACTA DE INICIO]]))</f>
        <v>0.45901639344262296</v>
      </c>
      <c r="O110" s="11">
        <v>19129362</v>
      </c>
      <c r="P110" s="12">
        <v>44743</v>
      </c>
      <c r="Q110" s="13" t="s">
        <v>703</v>
      </c>
      <c r="R110" s="9">
        <f ca="1">+IF(Tabla2[[#This Row],[ESTADO ACTUAL DEL CONTRATO ]]="LIQUIDADO","OK",Tabla2[[#This Row],[FECHA DE TERMINACIÓN  DEL CONTRATO ]]-$Q$1)</f>
        <v>99</v>
      </c>
      <c r="S110" s="12">
        <v>44926</v>
      </c>
      <c r="T110" s="13"/>
      <c r="U110" s="16" t="s">
        <v>60</v>
      </c>
      <c r="V110" s="16" t="s">
        <v>60</v>
      </c>
      <c r="W110" s="16" t="s">
        <v>60</v>
      </c>
      <c r="X110" s="13" t="s">
        <v>76</v>
      </c>
      <c r="Y110" s="13" t="s">
        <v>145</v>
      </c>
      <c r="Z110" s="13" t="s">
        <v>63</v>
      </c>
      <c r="AA110" s="13" t="s">
        <v>146</v>
      </c>
      <c r="AB110" s="13"/>
      <c r="AC110" s="13"/>
      <c r="AD110" s="13"/>
      <c r="AE110" s="13"/>
      <c r="AF110" s="16" t="s">
        <v>60</v>
      </c>
      <c r="AG110" s="17" t="s">
        <v>730</v>
      </c>
      <c r="AH110" s="16" t="s">
        <v>60</v>
      </c>
      <c r="AI110" s="18">
        <v>44743</v>
      </c>
      <c r="AJ110" s="16" t="s">
        <v>60</v>
      </c>
      <c r="AK110" s="18">
        <f>+Tabla2[[#This Row],[FECHA DE TERMINACIÓN  DEL CONTRATO ]]+120</f>
        <v>45046</v>
      </c>
      <c r="AL110" s="18">
        <f>+Tabla2[[#This Row],[OPORTUNIDAD PARA LIQUIDADAR BILATERALMENTE]]+60</f>
        <v>45106</v>
      </c>
      <c r="AM110" s="18">
        <f>+Tabla2[[#This Row],[OPORTUNIDAD PARA LIQUIDAR UNILATERALMENTE]]+720</f>
        <v>45826</v>
      </c>
      <c r="AN110" s="13" t="s">
        <v>60</v>
      </c>
      <c r="AO110" s="16"/>
    </row>
    <row r="111" spans="1:41" ht="45" x14ac:dyDescent="0.25">
      <c r="A111" s="13" t="s">
        <v>44</v>
      </c>
      <c r="B111" s="13" t="s">
        <v>731</v>
      </c>
      <c r="C111" s="12">
        <v>44743</v>
      </c>
      <c r="D111" s="13" t="s">
        <v>732</v>
      </c>
      <c r="E111" s="9">
        <v>21853748</v>
      </c>
      <c r="F111" s="13" t="s">
        <v>373</v>
      </c>
      <c r="G111" s="13" t="s">
        <v>733</v>
      </c>
      <c r="H111" s="13"/>
      <c r="I111" s="14"/>
      <c r="J111" s="13"/>
      <c r="K111" s="13" t="s">
        <v>49</v>
      </c>
      <c r="L111" s="13" t="s">
        <v>220</v>
      </c>
      <c r="M111" s="13" t="s">
        <v>74</v>
      </c>
      <c r="N111" s="10">
        <f ca="1">+IF(Tabla2[[#This Row],[DÍAS PENDIENTES DE EJECUCIÓN]]&lt;=0,1,($Q$1-Tabla2[[#This Row],[FECHA ACTA DE INICIO]])/(Tabla2[[#This Row],[FECHA DE TERMINACIÓN  DEL CONTRATO ]]-Tabla2[[#This Row],[FECHA ACTA DE INICIO]]))</f>
        <v>0.45901639344262296</v>
      </c>
      <c r="O111" s="11">
        <v>22928850</v>
      </c>
      <c r="P111" s="12">
        <v>44743</v>
      </c>
      <c r="Q111" s="13" t="s">
        <v>703</v>
      </c>
      <c r="R111" s="9">
        <f ca="1">+IF(Tabla2[[#This Row],[ESTADO ACTUAL DEL CONTRATO ]]="LIQUIDADO","OK",Tabla2[[#This Row],[FECHA DE TERMINACIÓN  DEL CONTRATO ]]-$Q$1)</f>
        <v>99</v>
      </c>
      <c r="S111" s="12">
        <v>44926</v>
      </c>
      <c r="T111" s="13"/>
      <c r="U111" s="16" t="s">
        <v>60</v>
      </c>
      <c r="V111" s="16" t="s">
        <v>60</v>
      </c>
      <c r="W111" s="16" t="s">
        <v>60</v>
      </c>
      <c r="X111" s="13" t="s">
        <v>76</v>
      </c>
      <c r="Y111" s="13" t="s">
        <v>145</v>
      </c>
      <c r="Z111" s="13" t="s">
        <v>63</v>
      </c>
      <c r="AA111" s="13"/>
      <c r="AB111" s="13"/>
      <c r="AC111" s="13"/>
      <c r="AD111" s="13"/>
      <c r="AE111" s="13"/>
      <c r="AF111" s="16" t="s">
        <v>60</v>
      </c>
      <c r="AG111" s="17" t="s">
        <v>734</v>
      </c>
      <c r="AH111" s="16" t="s">
        <v>60</v>
      </c>
      <c r="AI111" s="18">
        <v>44743</v>
      </c>
      <c r="AJ111" s="16" t="s">
        <v>60</v>
      </c>
      <c r="AK111" s="18">
        <f>+Tabla2[[#This Row],[FECHA DE TERMINACIÓN  DEL CONTRATO ]]+120</f>
        <v>45046</v>
      </c>
      <c r="AL111" s="18">
        <f>+Tabla2[[#This Row],[OPORTUNIDAD PARA LIQUIDADAR BILATERALMENTE]]+60</f>
        <v>45106</v>
      </c>
      <c r="AM111" s="18">
        <f>+Tabla2[[#This Row],[OPORTUNIDAD PARA LIQUIDAR UNILATERALMENTE]]+720</f>
        <v>45826</v>
      </c>
      <c r="AN111" s="13" t="s">
        <v>60</v>
      </c>
      <c r="AO111" s="16"/>
    </row>
    <row r="112" spans="1:41" ht="45" x14ac:dyDescent="0.25">
      <c r="A112" s="13" t="s">
        <v>44</v>
      </c>
      <c r="B112" s="13" t="s">
        <v>735</v>
      </c>
      <c r="C112" s="12">
        <v>44743</v>
      </c>
      <c r="D112" s="13" t="s">
        <v>736</v>
      </c>
      <c r="E112" s="9">
        <v>70114463</v>
      </c>
      <c r="F112" s="13" t="s">
        <v>737</v>
      </c>
      <c r="G112" s="13" t="s">
        <v>738</v>
      </c>
      <c r="H112" s="13"/>
      <c r="I112" s="14"/>
      <c r="J112" s="13"/>
      <c r="K112" s="13" t="s">
        <v>49</v>
      </c>
      <c r="L112" s="13" t="s">
        <v>220</v>
      </c>
      <c r="M112" s="13" t="s">
        <v>74</v>
      </c>
      <c r="N112" s="10">
        <f ca="1">+IF(Tabla2[[#This Row],[DÍAS PENDIENTES DE EJECUCIÓN]]&lt;=0,1,($Q$1-Tabla2[[#This Row],[FECHA ACTA DE INICIO]])/(Tabla2[[#This Row],[FECHA DE TERMINACIÓN  DEL CONTRATO ]]-Tabla2[[#This Row],[FECHA ACTA DE INICIO]]))</f>
        <v>0.45901639344262296</v>
      </c>
      <c r="O112" s="11">
        <v>15264108</v>
      </c>
      <c r="P112" s="12">
        <v>44743</v>
      </c>
      <c r="Q112" s="13" t="s">
        <v>703</v>
      </c>
      <c r="R112" s="9">
        <f ca="1">+IF(Tabla2[[#This Row],[ESTADO ACTUAL DEL CONTRATO ]]="LIQUIDADO","OK",Tabla2[[#This Row],[FECHA DE TERMINACIÓN  DEL CONTRATO ]]-$Q$1)</f>
        <v>99</v>
      </c>
      <c r="S112" s="12">
        <v>44926</v>
      </c>
      <c r="T112" s="13"/>
      <c r="U112" s="16" t="s">
        <v>60</v>
      </c>
      <c r="V112" s="16" t="s">
        <v>60</v>
      </c>
      <c r="W112" s="16" t="s">
        <v>60</v>
      </c>
      <c r="X112" s="13" t="s">
        <v>76</v>
      </c>
      <c r="Y112" s="13" t="s">
        <v>145</v>
      </c>
      <c r="Z112" s="13" t="s">
        <v>63</v>
      </c>
      <c r="AA112" s="13" t="s">
        <v>146</v>
      </c>
      <c r="AB112" s="13"/>
      <c r="AC112" s="13"/>
      <c r="AD112" s="13"/>
      <c r="AE112" s="13"/>
      <c r="AF112" s="16" t="s">
        <v>60</v>
      </c>
      <c r="AG112" s="17" t="s">
        <v>739</v>
      </c>
      <c r="AH112" s="16" t="s">
        <v>60</v>
      </c>
      <c r="AI112" s="18">
        <v>44743</v>
      </c>
      <c r="AJ112" s="16" t="s">
        <v>60</v>
      </c>
      <c r="AK112" s="18">
        <f>+Tabla2[[#This Row],[FECHA DE TERMINACIÓN  DEL CONTRATO ]]+120</f>
        <v>45046</v>
      </c>
      <c r="AL112" s="18">
        <f>+Tabla2[[#This Row],[OPORTUNIDAD PARA LIQUIDADAR BILATERALMENTE]]+60</f>
        <v>45106</v>
      </c>
      <c r="AM112" s="18">
        <f>+Tabla2[[#This Row],[OPORTUNIDAD PARA LIQUIDAR UNILATERALMENTE]]+720</f>
        <v>45826</v>
      </c>
      <c r="AN112" s="13" t="s">
        <v>60</v>
      </c>
      <c r="AO112" s="16"/>
    </row>
    <row r="113" spans="1:41" ht="45" x14ac:dyDescent="0.25">
      <c r="A113" s="13" t="s">
        <v>44</v>
      </c>
      <c r="B113" s="13" t="s">
        <v>740</v>
      </c>
      <c r="C113" s="12">
        <v>44743</v>
      </c>
      <c r="D113" s="13" t="s">
        <v>741</v>
      </c>
      <c r="E113" s="9">
        <v>1214729156</v>
      </c>
      <c r="F113" s="13" t="s">
        <v>496</v>
      </c>
      <c r="G113" s="13" t="s">
        <v>742</v>
      </c>
      <c r="H113" s="13"/>
      <c r="I113" s="14"/>
      <c r="J113" s="13"/>
      <c r="K113" s="13" t="s">
        <v>49</v>
      </c>
      <c r="L113" s="13" t="s">
        <v>220</v>
      </c>
      <c r="M113" s="13" t="s">
        <v>74</v>
      </c>
      <c r="N113" s="10">
        <f ca="1">+IF(Tabla2[[#This Row],[DÍAS PENDIENTES DE EJECUCIÓN]]&lt;=0,1,($Q$1-Tabla2[[#This Row],[FECHA ACTA DE INICIO]])/(Tabla2[[#This Row],[FECHA DE TERMINACIÓN  DEL CONTRATO ]]-Tabla2[[#This Row],[FECHA ACTA DE INICIO]]))</f>
        <v>0.45901639344262296</v>
      </c>
      <c r="O113" s="11">
        <v>19129362</v>
      </c>
      <c r="P113" s="12">
        <v>44743</v>
      </c>
      <c r="Q113" s="13" t="s">
        <v>703</v>
      </c>
      <c r="R113" s="9">
        <f ca="1">+IF(Tabla2[[#This Row],[ESTADO ACTUAL DEL CONTRATO ]]="LIQUIDADO","OK",Tabla2[[#This Row],[FECHA DE TERMINACIÓN  DEL CONTRATO ]]-$Q$1)</f>
        <v>99</v>
      </c>
      <c r="S113" s="12">
        <v>44926</v>
      </c>
      <c r="T113" s="13"/>
      <c r="U113" s="16" t="s">
        <v>60</v>
      </c>
      <c r="V113" s="16" t="s">
        <v>60</v>
      </c>
      <c r="W113" s="16" t="s">
        <v>60</v>
      </c>
      <c r="X113" s="13" t="s">
        <v>708</v>
      </c>
      <c r="Y113" s="13" t="s">
        <v>276</v>
      </c>
      <c r="Z113" s="13" t="s">
        <v>63</v>
      </c>
      <c r="AA113" s="13" t="s">
        <v>743</v>
      </c>
      <c r="AB113" s="13"/>
      <c r="AC113" s="13"/>
      <c r="AD113" s="13"/>
      <c r="AE113" s="13"/>
      <c r="AF113" s="16" t="s">
        <v>60</v>
      </c>
      <c r="AG113" s="17" t="s">
        <v>744</v>
      </c>
      <c r="AH113" s="16" t="s">
        <v>60</v>
      </c>
      <c r="AI113" s="18">
        <v>44743</v>
      </c>
      <c r="AJ113" s="16" t="s">
        <v>60</v>
      </c>
      <c r="AK113" s="18">
        <f>+Tabla2[[#This Row],[FECHA DE TERMINACIÓN  DEL CONTRATO ]]+120</f>
        <v>45046</v>
      </c>
      <c r="AL113" s="18">
        <f>+Tabla2[[#This Row],[OPORTUNIDAD PARA LIQUIDADAR BILATERALMENTE]]+60</f>
        <v>45106</v>
      </c>
      <c r="AM113" s="18">
        <f>+Tabla2[[#This Row],[OPORTUNIDAD PARA LIQUIDAR UNILATERALMENTE]]+720</f>
        <v>45826</v>
      </c>
      <c r="AN113" s="13" t="s">
        <v>60</v>
      </c>
      <c r="AO113" s="16"/>
    </row>
    <row r="114" spans="1:41" ht="45" x14ac:dyDescent="0.25">
      <c r="A114" s="13" t="s">
        <v>44</v>
      </c>
      <c r="B114" s="13" t="s">
        <v>745</v>
      </c>
      <c r="C114" s="12">
        <v>44743</v>
      </c>
      <c r="D114" s="13" t="s">
        <v>746</v>
      </c>
      <c r="E114" s="9">
        <v>8431365</v>
      </c>
      <c r="F114" s="13" t="s">
        <v>747</v>
      </c>
      <c r="G114" s="13" t="s">
        <v>748</v>
      </c>
      <c r="H114" s="13"/>
      <c r="I114" s="14"/>
      <c r="J114" s="13"/>
      <c r="K114" s="13" t="s">
        <v>49</v>
      </c>
      <c r="L114" s="13" t="s">
        <v>220</v>
      </c>
      <c r="M114" s="13" t="s">
        <v>363</v>
      </c>
      <c r="N114" s="10">
        <v>0.21</v>
      </c>
      <c r="O114" s="11">
        <v>45000000</v>
      </c>
      <c r="P114" s="12">
        <v>44743</v>
      </c>
      <c r="Q114" s="13" t="s">
        <v>703</v>
      </c>
      <c r="R114" s="9">
        <f ca="1">+IF(Tabla2[[#This Row],[ESTADO ACTUAL DEL CONTRATO ]]="LIQUIDADO","OK",Tabla2[[#This Row],[FECHA DE TERMINACIÓN  DEL CONTRATO ]]-$Q$1)</f>
        <v>99</v>
      </c>
      <c r="S114" s="12">
        <v>44926</v>
      </c>
      <c r="T114" s="12">
        <v>44776</v>
      </c>
      <c r="U114" s="16" t="s">
        <v>60</v>
      </c>
      <c r="V114" s="16" t="s">
        <v>60</v>
      </c>
      <c r="W114" s="16" t="s">
        <v>60</v>
      </c>
      <c r="X114" s="13" t="s">
        <v>76</v>
      </c>
      <c r="Y114" s="13" t="s">
        <v>77</v>
      </c>
      <c r="Z114" s="13" t="s">
        <v>63</v>
      </c>
      <c r="AA114" s="13"/>
      <c r="AB114" s="13"/>
      <c r="AC114" s="13"/>
      <c r="AD114" s="13"/>
      <c r="AE114" s="13"/>
      <c r="AF114" s="16" t="s">
        <v>60</v>
      </c>
      <c r="AG114" s="17" t="s">
        <v>749</v>
      </c>
      <c r="AH114" s="16" t="s">
        <v>60</v>
      </c>
      <c r="AI114" s="18">
        <v>44743</v>
      </c>
      <c r="AJ114" s="16" t="s">
        <v>60</v>
      </c>
      <c r="AK114" s="18">
        <f>+Tabla2[[#This Row],[FECHA DE TERMINACIÓN  DEL CONTRATO ]]+120</f>
        <v>45046</v>
      </c>
      <c r="AL114" s="18">
        <f>+Tabla2[[#This Row],[OPORTUNIDAD PARA LIQUIDADAR BILATERALMENTE]]+60</f>
        <v>45106</v>
      </c>
      <c r="AM114" s="18">
        <f>+Tabla2[[#This Row],[OPORTUNIDAD PARA LIQUIDAR UNILATERALMENTE]]+720</f>
        <v>45826</v>
      </c>
      <c r="AN114" s="13" t="s">
        <v>60</v>
      </c>
      <c r="AO114" s="16"/>
    </row>
    <row r="115" spans="1:41" ht="45" x14ac:dyDescent="0.25">
      <c r="A115" s="13" t="s">
        <v>44</v>
      </c>
      <c r="B115" s="13" t="s">
        <v>750</v>
      </c>
      <c r="C115" s="12">
        <v>44743</v>
      </c>
      <c r="D115" s="13" t="s">
        <v>279</v>
      </c>
      <c r="E115" s="9">
        <v>1152683822</v>
      </c>
      <c r="F115" s="13" t="s">
        <v>751</v>
      </c>
      <c r="G115" s="13" t="s">
        <v>752</v>
      </c>
      <c r="H115" s="13"/>
      <c r="I115" s="14"/>
      <c r="J115" s="13"/>
      <c r="K115" s="13" t="s">
        <v>49</v>
      </c>
      <c r="L115" s="13" t="s">
        <v>220</v>
      </c>
      <c r="M115" s="13" t="s">
        <v>74</v>
      </c>
      <c r="N115" s="10">
        <f ca="1">+IF(Tabla2[[#This Row],[DÍAS PENDIENTES DE EJECUCIÓN]]&lt;=0,1,($Q$1-Tabla2[[#This Row],[FECHA ACTA DE INICIO]])/(Tabla2[[#This Row],[FECHA DE TERMINACIÓN  DEL CONTRATO ]]-Tabla2[[#This Row],[FECHA ACTA DE INICIO]]))</f>
        <v>0.45901639344262296</v>
      </c>
      <c r="O115" s="11">
        <v>22928850</v>
      </c>
      <c r="P115" s="12">
        <v>44743</v>
      </c>
      <c r="Q115" s="13" t="s">
        <v>703</v>
      </c>
      <c r="R115" s="9">
        <f ca="1">+IF(Tabla2[[#This Row],[ESTADO ACTUAL DEL CONTRATO ]]="LIQUIDADO","OK",Tabla2[[#This Row],[FECHA DE TERMINACIÓN  DEL CONTRATO ]]-$Q$1)</f>
        <v>99</v>
      </c>
      <c r="S115" s="12">
        <v>44926</v>
      </c>
      <c r="T115" s="13"/>
      <c r="U115" s="16" t="s">
        <v>60</v>
      </c>
      <c r="V115" s="16" t="s">
        <v>60</v>
      </c>
      <c r="W115" s="16" t="s">
        <v>60</v>
      </c>
      <c r="X115" s="13" t="s">
        <v>76</v>
      </c>
      <c r="Y115" s="13" t="s">
        <v>182</v>
      </c>
      <c r="Z115" s="13" t="s">
        <v>63</v>
      </c>
      <c r="AA115" s="13"/>
      <c r="AB115" s="13"/>
      <c r="AC115" s="13"/>
      <c r="AD115" s="13"/>
      <c r="AE115" s="13"/>
      <c r="AF115" s="16" t="s">
        <v>60</v>
      </c>
      <c r="AG115" s="17" t="s">
        <v>753</v>
      </c>
      <c r="AH115" s="16" t="s">
        <v>60</v>
      </c>
      <c r="AI115" s="18">
        <v>44743</v>
      </c>
      <c r="AJ115" s="16" t="s">
        <v>60</v>
      </c>
      <c r="AK115" s="18">
        <f>+Tabla2[[#This Row],[FECHA DE TERMINACIÓN  DEL CONTRATO ]]+120</f>
        <v>45046</v>
      </c>
      <c r="AL115" s="18">
        <f>+Tabla2[[#This Row],[OPORTUNIDAD PARA LIQUIDADAR BILATERALMENTE]]+60</f>
        <v>45106</v>
      </c>
      <c r="AM115" s="18">
        <f>+Tabla2[[#This Row],[OPORTUNIDAD PARA LIQUIDAR UNILATERALMENTE]]+720</f>
        <v>45826</v>
      </c>
      <c r="AN115" s="13" t="s">
        <v>60</v>
      </c>
      <c r="AO115" s="16"/>
    </row>
    <row r="116" spans="1:41" ht="45" x14ac:dyDescent="0.25">
      <c r="A116" s="13" t="s">
        <v>44</v>
      </c>
      <c r="B116" s="13" t="s">
        <v>754</v>
      </c>
      <c r="C116" s="12">
        <v>44743</v>
      </c>
      <c r="D116" s="13" t="s">
        <v>286</v>
      </c>
      <c r="E116" s="9">
        <v>71274502</v>
      </c>
      <c r="F116" s="13" t="s">
        <v>755</v>
      </c>
      <c r="G116" s="13" t="s">
        <v>756</v>
      </c>
      <c r="H116" s="13"/>
      <c r="I116" s="14"/>
      <c r="J116" s="13"/>
      <c r="K116" s="13" t="s">
        <v>49</v>
      </c>
      <c r="L116" s="13" t="s">
        <v>220</v>
      </c>
      <c r="M116" s="13" t="s">
        <v>74</v>
      </c>
      <c r="N116" s="10">
        <f ca="1">+IF(Tabla2[[#This Row],[DÍAS PENDIENTES DE EJECUCIÓN]]&lt;=0,1,($Q$1-Tabla2[[#This Row],[FECHA ACTA DE INICIO]])/(Tabla2[[#This Row],[FECHA DE TERMINACIÓN  DEL CONTRATO ]]-Tabla2[[#This Row],[FECHA ACTA DE INICIO]]))</f>
        <v>0.45901639344262296</v>
      </c>
      <c r="O116" s="11">
        <v>45000000</v>
      </c>
      <c r="P116" s="12">
        <v>44743</v>
      </c>
      <c r="Q116" s="13" t="s">
        <v>703</v>
      </c>
      <c r="R116" s="9">
        <f ca="1">+IF(Tabla2[[#This Row],[ESTADO ACTUAL DEL CONTRATO ]]="LIQUIDADO","OK",Tabla2[[#This Row],[FECHA DE TERMINACIÓN  DEL CONTRATO ]]-$Q$1)</f>
        <v>99</v>
      </c>
      <c r="S116" s="12">
        <v>44926</v>
      </c>
      <c r="T116" s="13"/>
      <c r="U116" s="16" t="s">
        <v>60</v>
      </c>
      <c r="V116" s="16" t="s">
        <v>60</v>
      </c>
      <c r="W116" s="16" t="s">
        <v>60</v>
      </c>
      <c r="X116" s="13" t="s">
        <v>76</v>
      </c>
      <c r="Y116" s="13" t="s">
        <v>237</v>
      </c>
      <c r="Z116" s="13" t="s">
        <v>63</v>
      </c>
      <c r="AA116" s="13"/>
      <c r="AB116" s="13"/>
      <c r="AC116" s="13"/>
      <c r="AD116" s="13"/>
      <c r="AE116" s="13"/>
      <c r="AF116" s="16" t="s">
        <v>60</v>
      </c>
      <c r="AG116" s="17" t="s">
        <v>757</v>
      </c>
      <c r="AH116" s="16" t="s">
        <v>60</v>
      </c>
      <c r="AI116" s="18">
        <v>44743</v>
      </c>
      <c r="AJ116" s="16" t="s">
        <v>60</v>
      </c>
      <c r="AK116" s="18">
        <f>+Tabla2[[#This Row],[FECHA DE TERMINACIÓN  DEL CONTRATO ]]+120</f>
        <v>45046</v>
      </c>
      <c r="AL116" s="18">
        <f>+Tabla2[[#This Row],[OPORTUNIDAD PARA LIQUIDADAR BILATERALMENTE]]+60</f>
        <v>45106</v>
      </c>
      <c r="AM116" s="18">
        <f>+Tabla2[[#This Row],[OPORTUNIDAD PARA LIQUIDAR UNILATERALMENTE]]+720</f>
        <v>45826</v>
      </c>
      <c r="AN116" s="13" t="s">
        <v>60</v>
      </c>
      <c r="AO116" s="16"/>
    </row>
    <row r="117" spans="1:41" ht="45" x14ac:dyDescent="0.25">
      <c r="A117" s="13" t="s">
        <v>44</v>
      </c>
      <c r="B117" s="13" t="s">
        <v>758</v>
      </c>
      <c r="C117" s="12">
        <v>44743</v>
      </c>
      <c r="D117" s="13" t="s">
        <v>125</v>
      </c>
      <c r="E117" s="9">
        <v>1128406377</v>
      </c>
      <c r="F117" s="13" t="s">
        <v>315</v>
      </c>
      <c r="G117" s="13" t="s">
        <v>759</v>
      </c>
      <c r="H117" s="13"/>
      <c r="I117" s="14"/>
      <c r="J117" s="13"/>
      <c r="K117" s="13" t="s">
        <v>49</v>
      </c>
      <c r="L117" s="13" t="s">
        <v>220</v>
      </c>
      <c r="M117" s="13" t="s">
        <v>74</v>
      </c>
      <c r="N117" s="10">
        <f ca="1">+IF(Tabla2[[#This Row],[DÍAS PENDIENTES DE EJECUCIÓN]]&lt;=0,1,($Q$1-Tabla2[[#This Row],[FECHA ACTA DE INICIO]])/(Tabla2[[#This Row],[FECHA DE TERMINACIÓN  DEL CONTRATO ]]-Tabla2[[#This Row],[FECHA ACTA DE INICIO]]))</f>
        <v>0.45901639344262296</v>
      </c>
      <c r="O117" s="11">
        <v>40104522</v>
      </c>
      <c r="P117" s="12">
        <v>44743</v>
      </c>
      <c r="Q117" s="13" t="s">
        <v>703</v>
      </c>
      <c r="R117" s="9">
        <f ca="1">+IF(Tabla2[[#This Row],[ESTADO ACTUAL DEL CONTRATO ]]="LIQUIDADO","OK",Tabla2[[#This Row],[FECHA DE TERMINACIÓN  DEL CONTRATO ]]-$Q$1)</f>
        <v>99</v>
      </c>
      <c r="S117" s="12">
        <v>44926</v>
      </c>
      <c r="T117" s="13"/>
      <c r="U117" s="16" t="s">
        <v>60</v>
      </c>
      <c r="V117" s="16" t="s">
        <v>60</v>
      </c>
      <c r="W117" s="16" t="s">
        <v>60</v>
      </c>
      <c r="X117" s="13" t="s">
        <v>708</v>
      </c>
      <c r="Y117" s="13" t="s">
        <v>124</v>
      </c>
      <c r="Z117" s="13" t="s">
        <v>63</v>
      </c>
      <c r="AA117" s="13"/>
      <c r="AB117" s="13"/>
      <c r="AC117" s="13"/>
      <c r="AD117" s="13"/>
      <c r="AE117" s="13"/>
      <c r="AF117" s="16" t="s">
        <v>60</v>
      </c>
      <c r="AG117" s="17" t="s">
        <v>760</v>
      </c>
      <c r="AH117" s="16" t="s">
        <v>60</v>
      </c>
      <c r="AI117" s="18">
        <v>44743</v>
      </c>
      <c r="AJ117" s="16" t="s">
        <v>60</v>
      </c>
      <c r="AK117" s="18">
        <f>+Tabla2[[#This Row],[FECHA DE TERMINACIÓN  DEL CONTRATO ]]+120</f>
        <v>45046</v>
      </c>
      <c r="AL117" s="18">
        <f>+Tabla2[[#This Row],[OPORTUNIDAD PARA LIQUIDADAR BILATERALMENTE]]+60</f>
        <v>45106</v>
      </c>
      <c r="AM117" s="18">
        <f>+Tabla2[[#This Row],[OPORTUNIDAD PARA LIQUIDAR UNILATERALMENTE]]+720</f>
        <v>45826</v>
      </c>
      <c r="AN117" s="13" t="s">
        <v>60</v>
      </c>
      <c r="AO117" s="16"/>
    </row>
    <row r="118" spans="1:41" ht="45" x14ac:dyDescent="0.25">
      <c r="A118" s="13" t="s">
        <v>44</v>
      </c>
      <c r="B118" s="13" t="s">
        <v>761</v>
      </c>
      <c r="C118" s="12">
        <v>44743</v>
      </c>
      <c r="D118" s="13" t="s">
        <v>762</v>
      </c>
      <c r="E118" s="9">
        <v>1035851059</v>
      </c>
      <c r="F118" s="13" t="s">
        <v>470</v>
      </c>
      <c r="G118" s="13" t="s">
        <v>763</v>
      </c>
      <c r="H118" s="13"/>
      <c r="I118" s="14"/>
      <c r="J118" s="13"/>
      <c r="K118" s="13" t="s">
        <v>49</v>
      </c>
      <c r="L118" s="13" t="s">
        <v>220</v>
      </c>
      <c r="M118" s="13" t="s">
        <v>363</v>
      </c>
      <c r="N118" s="10">
        <f ca="1">+IF(Tabla2[[#This Row],[DÍAS PENDIENTES DE EJECUCIÓN]]&lt;=0,1,($Q$1-Tabla2[[#This Row],[FECHA ACTA DE INICIO]])/(Tabla2[[#This Row],[FECHA DE TERMINACIÓN  DEL CONTRATO ]]-Tabla2[[#This Row],[FECHA ACTA DE INICIO]]))</f>
        <v>0.45901639344262296</v>
      </c>
      <c r="O118" s="11">
        <v>32698194</v>
      </c>
      <c r="P118" s="12">
        <v>44743</v>
      </c>
      <c r="Q118" s="13" t="s">
        <v>703</v>
      </c>
      <c r="R118" s="9">
        <f ca="1">+IF(Tabla2[[#This Row],[ESTADO ACTUAL DEL CONTRATO ]]="LIQUIDADO","OK",Tabla2[[#This Row],[FECHA DE TERMINACIÓN  DEL CONTRATO ]]-$Q$1)</f>
        <v>99</v>
      </c>
      <c r="S118" s="12">
        <v>44926</v>
      </c>
      <c r="T118" s="13">
        <v>44804</v>
      </c>
      <c r="U118" s="16" t="s">
        <v>60</v>
      </c>
      <c r="V118" s="16" t="s">
        <v>60</v>
      </c>
      <c r="W118" s="16" t="s">
        <v>60</v>
      </c>
      <c r="X118" s="13" t="s">
        <v>708</v>
      </c>
      <c r="Y118" s="13" t="s">
        <v>322</v>
      </c>
      <c r="Z118" s="13" t="s">
        <v>63</v>
      </c>
      <c r="AA118" s="13" t="s">
        <v>764</v>
      </c>
      <c r="AB118" s="13"/>
      <c r="AC118" s="13"/>
      <c r="AD118" s="13"/>
      <c r="AE118" s="13"/>
      <c r="AF118" s="16" t="s">
        <v>60</v>
      </c>
      <c r="AG118" s="17" t="s">
        <v>765</v>
      </c>
      <c r="AH118" s="16" t="s">
        <v>60</v>
      </c>
      <c r="AI118" s="18">
        <v>44743</v>
      </c>
      <c r="AJ118" s="16" t="s">
        <v>60</v>
      </c>
      <c r="AK118" s="18">
        <f>+Tabla2[[#This Row],[FECHA DE TERMINACIÓN  DEL CONTRATO ]]+120</f>
        <v>45046</v>
      </c>
      <c r="AL118" s="18">
        <f>+Tabla2[[#This Row],[OPORTUNIDAD PARA LIQUIDADAR BILATERALMENTE]]+60</f>
        <v>45106</v>
      </c>
      <c r="AM118" s="18">
        <f>+Tabla2[[#This Row],[OPORTUNIDAD PARA LIQUIDAR UNILATERALMENTE]]+720</f>
        <v>45826</v>
      </c>
      <c r="AN118" s="13" t="s">
        <v>60</v>
      </c>
      <c r="AO118" s="16"/>
    </row>
    <row r="119" spans="1:41" ht="45" x14ac:dyDescent="0.25">
      <c r="A119" s="13" t="s">
        <v>44</v>
      </c>
      <c r="B119" s="13" t="s">
        <v>766</v>
      </c>
      <c r="C119" s="12">
        <v>44743</v>
      </c>
      <c r="D119" s="13" t="s">
        <v>350</v>
      </c>
      <c r="E119" s="9">
        <v>11803942</v>
      </c>
      <c r="F119" s="13" t="s">
        <v>767</v>
      </c>
      <c r="G119" s="13" t="s">
        <v>768</v>
      </c>
      <c r="H119" s="13"/>
      <c r="I119" s="14"/>
      <c r="J119" s="13"/>
      <c r="K119" s="13" t="s">
        <v>49</v>
      </c>
      <c r="L119" s="13" t="s">
        <v>220</v>
      </c>
      <c r="M119" s="13" t="s">
        <v>74</v>
      </c>
      <c r="N119" s="10">
        <f ca="1">+IF(Tabla2[[#This Row],[DÍAS PENDIENTES DE EJECUCIÓN]]&lt;=0,1,($Q$1-Tabla2[[#This Row],[FECHA ACTA DE INICIO]])/(Tabla2[[#This Row],[FECHA DE TERMINACIÓN  DEL CONTRATO ]]-Tabla2[[#This Row],[FECHA ACTA DE INICIO]]))</f>
        <v>0.45901639344262296</v>
      </c>
      <c r="O119" s="11">
        <v>22928856</v>
      </c>
      <c r="P119" s="12">
        <v>44743</v>
      </c>
      <c r="Q119" s="13" t="s">
        <v>703</v>
      </c>
      <c r="R119" s="9">
        <f ca="1">+IF(Tabla2[[#This Row],[ESTADO ACTUAL DEL CONTRATO ]]="LIQUIDADO","OK",Tabla2[[#This Row],[FECHA DE TERMINACIÓN  DEL CONTRATO ]]-$Q$1)</f>
        <v>99</v>
      </c>
      <c r="S119" s="12">
        <v>44926</v>
      </c>
      <c r="T119" s="13"/>
      <c r="U119" s="16" t="s">
        <v>60</v>
      </c>
      <c r="V119" s="16" t="s">
        <v>60</v>
      </c>
      <c r="W119" s="16" t="s">
        <v>60</v>
      </c>
      <c r="X119" s="13" t="s">
        <v>76</v>
      </c>
      <c r="Y119" s="13" t="s">
        <v>77</v>
      </c>
      <c r="Z119" s="13" t="s">
        <v>63</v>
      </c>
      <c r="AA119" s="13" t="s">
        <v>78</v>
      </c>
      <c r="AB119" s="13"/>
      <c r="AC119" s="13"/>
      <c r="AD119" s="13"/>
      <c r="AE119" s="13"/>
      <c r="AF119" s="16" t="s">
        <v>60</v>
      </c>
      <c r="AG119" s="17" t="s">
        <v>769</v>
      </c>
      <c r="AH119" s="16" t="s">
        <v>60</v>
      </c>
      <c r="AI119" s="18">
        <v>44743</v>
      </c>
      <c r="AJ119" s="16" t="s">
        <v>60</v>
      </c>
      <c r="AK119" s="18">
        <f>+Tabla2[[#This Row],[FECHA DE TERMINACIÓN  DEL CONTRATO ]]+120</f>
        <v>45046</v>
      </c>
      <c r="AL119" s="18">
        <f>+Tabla2[[#This Row],[OPORTUNIDAD PARA LIQUIDADAR BILATERALMENTE]]+60</f>
        <v>45106</v>
      </c>
      <c r="AM119" s="18">
        <f>+Tabla2[[#This Row],[OPORTUNIDAD PARA LIQUIDAR UNILATERALMENTE]]+720</f>
        <v>45826</v>
      </c>
      <c r="AN119" s="13" t="s">
        <v>60</v>
      </c>
      <c r="AO119" s="16"/>
    </row>
    <row r="120" spans="1:41" ht="45" x14ac:dyDescent="0.25">
      <c r="A120" s="13" t="s">
        <v>44</v>
      </c>
      <c r="B120" s="13" t="s">
        <v>770</v>
      </c>
      <c r="C120" s="12">
        <v>44743</v>
      </c>
      <c r="D120" s="13" t="s">
        <v>771</v>
      </c>
      <c r="E120" s="9">
        <v>12022840</v>
      </c>
      <c r="F120" s="13" t="s">
        <v>772</v>
      </c>
      <c r="G120" s="13" t="s">
        <v>773</v>
      </c>
      <c r="H120" s="13"/>
      <c r="I120" s="14"/>
      <c r="J120" s="13"/>
      <c r="K120" s="13" t="s">
        <v>49</v>
      </c>
      <c r="L120" s="13" t="s">
        <v>220</v>
      </c>
      <c r="M120" s="13" t="s">
        <v>74</v>
      </c>
      <c r="N120" s="10">
        <f ca="1">+IF(Tabla2[[#This Row],[DÍAS PENDIENTES DE EJECUCIÓN]]&lt;=0,1,($Q$1-Tabla2[[#This Row],[FECHA ACTA DE INICIO]])/(Tabla2[[#This Row],[FECHA DE TERMINACIÓN  DEL CONTRATO ]]-Tabla2[[#This Row],[FECHA ACTA DE INICIO]]))</f>
        <v>0.45901639344262296</v>
      </c>
      <c r="O120" s="11">
        <v>19129362</v>
      </c>
      <c r="P120" s="12">
        <v>44743</v>
      </c>
      <c r="Q120" s="13" t="s">
        <v>703</v>
      </c>
      <c r="R120" s="9">
        <f ca="1">+IF(Tabla2[[#This Row],[ESTADO ACTUAL DEL CONTRATO ]]="LIQUIDADO","OK",Tabla2[[#This Row],[FECHA DE TERMINACIÓN  DEL CONTRATO ]]-$Q$1)</f>
        <v>99</v>
      </c>
      <c r="S120" s="12">
        <v>44926</v>
      </c>
      <c r="T120" s="13"/>
      <c r="U120" s="16" t="s">
        <v>60</v>
      </c>
      <c r="V120" s="16" t="s">
        <v>60</v>
      </c>
      <c r="W120" s="16" t="s">
        <v>60</v>
      </c>
      <c r="X120" s="13" t="s">
        <v>76</v>
      </c>
      <c r="Y120" s="13" t="s">
        <v>182</v>
      </c>
      <c r="Z120" s="13" t="s">
        <v>63</v>
      </c>
      <c r="AA120" s="13"/>
      <c r="AB120" s="13"/>
      <c r="AC120" s="13"/>
      <c r="AD120" s="13"/>
      <c r="AE120" s="13"/>
      <c r="AF120" s="16" t="s">
        <v>60</v>
      </c>
      <c r="AG120" s="17" t="s">
        <v>774</v>
      </c>
      <c r="AH120" s="16" t="s">
        <v>60</v>
      </c>
      <c r="AI120" s="18">
        <v>44743</v>
      </c>
      <c r="AJ120" s="16" t="s">
        <v>60</v>
      </c>
      <c r="AK120" s="18">
        <f>+Tabla2[[#This Row],[FECHA DE TERMINACIÓN  DEL CONTRATO ]]+120</f>
        <v>45046</v>
      </c>
      <c r="AL120" s="18">
        <f>+Tabla2[[#This Row],[OPORTUNIDAD PARA LIQUIDADAR BILATERALMENTE]]+60</f>
        <v>45106</v>
      </c>
      <c r="AM120" s="18">
        <f>+Tabla2[[#This Row],[OPORTUNIDAD PARA LIQUIDAR UNILATERALMENTE]]+720</f>
        <v>45826</v>
      </c>
      <c r="AN120" s="13" t="s">
        <v>60</v>
      </c>
      <c r="AO120" s="16"/>
    </row>
    <row r="121" spans="1:41" ht="45" x14ac:dyDescent="0.25">
      <c r="A121" s="13" t="s">
        <v>44</v>
      </c>
      <c r="B121" s="13" t="s">
        <v>775</v>
      </c>
      <c r="C121" s="12">
        <v>44743</v>
      </c>
      <c r="D121" s="13" t="s">
        <v>776</v>
      </c>
      <c r="E121" s="9">
        <v>1017182029</v>
      </c>
      <c r="F121" s="13" t="s">
        <v>777</v>
      </c>
      <c r="G121" s="13" t="s">
        <v>778</v>
      </c>
      <c r="H121" s="13"/>
      <c r="I121" s="14"/>
      <c r="J121" s="13"/>
      <c r="K121" s="13" t="s">
        <v>49</v>
      </c>
      <c r="L121" s="13" t="s">
        <v>220</v>
      </c>
      <c r="M121" s="13" t="s">
        <v>74</v>
      </c>
      <c r="N121" s="10">
        <f ca="1">+IF(Tabla2[[#This Row],[DÍAS PENDIENTES DE EJECUCIÓN]]&lt;=0,1,($Q$1-Tabla2[[#This Row],[FECHA ACTA DE INICIO]])/(Tabla2[[#This Row],[FECHA DE TERMINACIÓN  DEL CONTRATO ]]-Tabla2[[#This Row],[FECHA ACTA DE INICIO]]))</f>
        <v>0.45901639344262296</v>
      </c>
      <c r="O121" s="11">
        <v>32698194</v>
      </c>
      <c r="P121" s="12">
        <v>44743</v>
      </c>
      <c r="Q121" s="13" t="s">
        <v>703</v>
      </c>
      <c r="R121" s="9">
        <f ca="1">+IF(Tabla2[[#This Row],[ESTADO ACTUAL DEL CONTRATO ]]="LIQUIDADO","OK",Tabla2[[#This Row],[FECHA DE TERMINACIÓN  DEL CONTRATO ]]-$Q$1)</f>
        <v>99</v>
      </c>
      <c r="S121" s="12">
        <v>44926</v>
      </c>
      <c r="T121" s="13"/>
      <c r="U121" s="16" t="s">
        <v>60</v>
      </c>
      <c r="V121" s="16" t="s">
        <v>60</v>
      </c>
      <c r="W121" s="16" t="s">
        <v>60</v>
      </c>
      <c r="X121" s="13" t="s">
        <v>708</v>
      </c>
      <c r="Y121" s="13" t="s">
        <v>77</v>
      </c>
      <c r="Z121" s="13" t="s">
        <v>63</v>
      </c>
      <c r="AA121" s="13" t="s">
        <v>78</v>
      </c>
      <c r="AB121" s="13"/>
      <c r="AC121" s="13"/>
      <c r="AD121" s="13"/>
      <c r="AE121" s="13"/>
      <c r="AF121" s="16" t="s">
        <v>60</v>
      </c>
      <c r="AG121" s="17" t="s">
        <v>779</v>
      </c>
      <c r="AH121" s="16" t="s">
        <v>60</v>
      </c>
      <c r="AI121" s="18">
        <v>44743</v>
      </c>
      <c r="AJ121" s="16" t="s">
        <v>60</v>
      </c>
      <c r="AK121" s="18">
        <f>+Tabla2[[#This Row],[FECHA DE TERMINACIÓN  DEL CONTRATO ]]+120</f>
        <v>45046</v>
      </c>
      <c r="AL121" s="18">
        <f>+Tabla2[[#This Row],[OPORTUNIDAD PARA LIQUIDADAR BILATERALMENTE]]+60</f>
        <v>45106</v>
      </c>
      <c r="AM121" s="18">
        <f>+Tabla2[[#This Row],[OPORTUNIDAD PARA LIQUIDAR UNILATERALMENTE]]+720</f>
        <v>45826</v>
      </c>
      <c r="AN121" s="13" t="s">
        <v>60</v>
      </c>
      <c r="AO121" s="16"/>
    </row>
    <row r="122" spans="1:41" ht="45" x14ac:dyDescent="0.25">
      <c r="A122" s="13" t="s">
        <v>44</v>
      </c>
      <c r="B122" s="13" t="s">
        <v>780</v>
      </c>
      <c r="C122" s="12">
        <v>44743</v>
      </c>
      <c r="D122" s="13" t="s">
        <v>781</v>
      </c>
      <c r="E122" s="9">
        <v>1061739153</v>
      </c>
      <c r="F122" s="13" t="s">
        <v>782</v>
      </c>
      <c r="G122" s="13" t="s">
        <v>783</v>
      </c>
      <c r="H122" s="13"/>
      <c r="I122" s="14"/>
      <c r="J122" s="13"/>
      <c r="K122" s="13" t="s">
        <v>49</v>
      </c>
      <c r="L122" s="13" t="s">
        <v>220</v>
      </c>
      <c r="M122" s="13" t="s">
        <v>74</v>
      </c>
      <c r="N122" s="10">
        <f ca="1">+IF(Tabla2[[#This Row],[DÍAS PENDIENTES DE EJECUCIÓN]]&lt;=0,1,($Q$1-Tabla2[[#This Row],[FECHA ACTA DE INICIO]])/(Tabla2[[#This Row],[FECHA DE TERMINACIÓN  DEL CONTRATO ]]-Tabla2[[#This Row],[FECHA ACTA DE INICIO]]))</f>
        <v>0.45901639344262296</v>
      </c>
      <c r="O122" s="11">
        <v>32698194</v>
      </c>
      <c r="P122" s="12">
        <v>44743</v>
      </c>
      <c r="Q122" s="13" t="s">
        <v>703</v>
      </c>
      <c r="R122" s="9">
        <f ca="1">+IF(Tabla2[[#This Row],[ESTADO ACTUAL DEL CONTRATO ]]="LIQUIDADO","OK",Tabla2[[#This Row],[FECHA DE TERMINACIÓN  DEL CONTRATO ]]-$Q$1)</f>
        <v>99</v>
      </c>
      <c r="S122" s="12">
        <v>44926</v>
      </c>
      <c r="T122" s="13"/>
      <c r="U122" s="16" t="s">
        <v>60</v>
      </c>
      <c r="V122" s="16" t="s">
        <v>60</v>
      </c>
      <c r="W122" s="16" t="s">
        <v>60</v>
      </c>
      <c r="X122" s="13" t="s">
        <v>76</v>
      </c>
      <c r="Y122" s="13" t="s">
        <v>77</v>
      </c>
      <c r="Z122" s="13" t="s">
        <v>63</v>
      </c>
      <c r="AA122" s="13" t="s">
        <v>78</v>
      </c>
      <c r="AB122" s="13"/>
      <c r="AC122" s="13"/>
      <c r="AD122" s="13"/>
      <c r="AE122" s="13"/>
      <c r="AF122" s="16" t="s">
        <v>60</v>
      </c>
      <c r="AG122" s="17" t="s">
        <v>784</v>
      </c>
      <c r="AH122" s="16" t="s">
        <v>60</v>
      </c>
      <c r="AI122" s="18">
        <v>44743</v>
      </c>
      <c r="AJ122" s="16" t="s">
        <v>60</v>
      </c>
      <c r="AK122" s="18">
        <f>+Tabla2[[#This Row],[FECHA DE TERMINACIÓN  DEL CONTRATO ]]+120</f>
        <v>45046</v>
      </c>
      <c r="AL122" s="18">
        <f>+Tabla2[[#This Row],[OPORTUNIDAD PARA LIQUIDADAR BILATERALMENTE]]+60</f>
        <v>45106</v>
      </c>
      <c r="AM122" s="18">
        <f>+Tabla2[[#This Row],[OPORTUNIDAD PARA LIQUIDAR UNILATERALMENTE]]+720</f>
        <v>45826</v>
      </c>
      <c r="AN122" s="13" t="s">
        <v>60</v>
      </c>
      <c r="AO122" s="16"/>
    </row>
    <row r="123" spans="1:41" ht="45" x14ac:dyDescent="0.25">
      <c r="A123" s="13" t="s">
        <v>44</v>
      </c>
      <c r="B123" s="13" t="s">
        <v>785</v>
      </c>
      <c r="C123" s="12">
        <v>44743</v>
      </c>
      <c r="D123" s="13" t="s">
        <v>786</v>
      </c>
      <c r="E123" s="9">
        <v>43610683</v>
      </c>
      <c r="F123" s="13" t="s">
        <v>787</v>
      </c>
      <c r="G123" s="13" t="s">
        <v>788</v>
      </c>
      <c r="H123" s="13"/>
      <c r="I123" s="14"/>
      <c r="J123" s="13"/>
      <c r="K123" s="13" t="s">
        <v>49</v>
      </c>
      <c r="L123" s="13" t="s">
        <v>220</v>
      </c>
      <c r="M123" s="13" t="s">
        <v>363</v>
      </c>
      <c r="N123" s="10">
        <f ca="1">+IF(Tabla2[[#This Row],[DÍAS PENDIENTES DE EJECUCIÓN]]&lt;=0,1,($Q$1-Tabla2[[#This Row],[FECHA ACTA DE INICIO]])/(Tabla2[[#This Row],[FECHA DE TERMINACIÓN  DEL CONTRATO ]]-Tabla2[[#This Row],[FECHA ACTA DE INICIO]]))</f>
        <v>0.45901639344262296</v>
      </c>
      <c r="O123" s="11">
        <v>38648202</v>
      </c>
      <c r="P123" s="12">
        <v>44743</v>
      </c>
      <c r="Q123" s="13" t="s">
        <v>703</v>
      </c>
      <c r="R123" s="9">
        <f ca="1">+IF(Tabla2[[#This Row],[ESTADO ACTUAL DEL CONTRATO ]]="LIQUIDADO","OK",Tabla2[[#This Row],[FECHA DE TERMINACIÓN  DEL CONTRATO ]]-$Q$1)</f>
        <v>99</v>
      </c>
      <c r="S123" s="12">
        <v>44926</v>
      </c>
      <c r="T123" s="12">
        <v>44777</v>
      </c>
      <c r="U123" s="16" t="s">
        <v>60</v>
      </c>
      <c r="V123" s="16" t="s">
        <v>60</v>
      </c>
      <c r="W123" s="16" t="s">
        <v>60</v>
      </c>
      <c r="X123" s="13" t="s">
        <v>76</v>
      </c>
      <c r="Y123" s="13" t="s">
        <v>255</v>
      </c>
      <c r="Z123" s="13" t="s">
        <v>63</v>
      </c>
      <c r="AA123" s="13"/>
      <c r="AB123" s="13"/>
      <c r="AC123" s="13"/>
      <c r="AD123" s="13"/>
      <c r="AE123" s="13"/>
      <c r="AF123" s="16" t="s">
        <v>60</v>
      </c>
      <c r="AG123" s="17" t="s">
        <v>789</v>
      </c>
      <c r="AH123" s="16" t="s">
        <v>60</v>
      </c>
      <c r="AI123" s="18">
        <v>44743</v>
      </c>
      <c r="AJ123" s="16" t="s">
        <v>60</v>
      </c>
      <c r="AK123" s="18">
        <f>+Tabla2[[#This Row],[FECHA DE TERMINACIÓN  DEL CONTRATO ]]+120</f>
        <v>45046</v>
      </c>
      <c r="AL123" s="18">
        <f>+Tabla2[[#This Row],[OPORTUNIDAD PARA LIQUIDADAR BILATERALMENTE]]+60</f>
        <v>45106</v>
      </c>
      <c r="AM123" s="18">
        <f>+Tabla2[[#This Row],[OPORTUNIDAD PARA LIQUIDAR UNILATERALMENTE]]+720</f>
        <v>45826</v>
      </c>
      <c r="AN123" s="13" t="s">
        <v>60</v>
      </c>
      <c r="AO123" s="16"/>
    </row>
    <row r="124" spans="1:41" ht="45" x14ac:dyDescent="0.25">
      <c r="A124" s="13" t="s">
        <v>44</v>
      </c>
      <c r="B124" s="13" t="s">
        <v>790</v>
      </c>
      <c r="C124" s="12">
        <v>44743</v>
      </c>
      <c r="D124" s="13" t="s">
        <v>791</v>
      </c>
      <c r="E124" s="9">
        <v>1069925474</v>
      </c>
      <c r="F124" s="13" t="s">
        <v>792</v>
      </c>
      <c r="G124" s="13" t="s">
        <v>793</v>
      </c>
      <c r="H124" s="13"/>
      <c r="I124" s="14"/>
      <c r="J124" s="13"/>
      <c r="K124" s="13" t="s">
        <v>49</v>
      </c>
      <c r="L124" s="13" t="s">
        <v>220</v>
      </c>
      <c r="M124" s="13" t="s">
        <v>74</v>
      </c>
      <c r="N124" s="10">
        <f ca="1">+IF(Tabla2[[#This Row],[DÍAS PENDIENTES DE EJECUCIÓN]]&lt;=0,1,($Q$1-Tabla2[[#This Row],[FECHA ACTA DE INICIO]])/(Tabla2[[#This Row],[FECHA DE TERMINACIÓN  DEL CONTRATO ]]-Tabla2[[#This Row],[FECHA ACTA DE INICIO]]))</f>
        <v>0.45901639344262296</v>
      </c>
      <c r="O124" s="11">
        <v>28798950</v>
      </c>
      <c r="P124" s="12">
        <v>44743</v>
      </c>
      <c r="Q124" s="13" t="s">
        <v>703</v>
      </c>
      <c r="R124" s="9">
        <f ca="1">+IF(Tabla2[[#This Row],[ESTADO ACTUAL DEL CONTRATO ]]="LIQUIDADO","OK",Tabla2[[#This Row],[FECHA DE TERMINACIÓN  DEL CONTRATO ]]-$Q$1)</f>
        <v>99</v>
      </c>
      <c r="S124" s="12">
        <v>44926</v>
      </c>
      <c r="T124" s="13"/>
      <c r="U124" s="16" t="s">
        <v>60</v>
      </c>
      <c r="V124" s="16" t="s">
        <v>60</v>
      </c>
      <c r="W124" s="16" t="s">
        <v>60</v>
      </c>
      <c r="X124" s="13" t="s">
        <v>76</v>
      </c>
      <c r="Y124" s="13" t="s">
        <v>172</v>
      </c>
      <c r="Z124" s="13" t="s">
        <v>63</v>
      </c>
      <c r="AA124" s="13" t="s">
        <v>459</v>
      </c>
      <c r="AB124" s="13"/>
      <c r="AC124" s="13"/>
      <c r="AD124" s="13"/>
      <c r="AE124" s="13"/>
      <c r="AF124" s="16" t="s">
        <v>60</v>
      </c>
      <c r="AG124" s="17" t="s">
        <v>794</v>
      </c>
      <c r="AH124" s="16" t="s">
        <v>60</v>
      </c>
      <c r="AI124" s="18">
        <v>44743</v>
      </c>
      <c r="AJ124" s="16" t="s">
        <v>60</v>
      </c>
      <c r="AK124" s="18">
        <f>+Tabla2[[#This Row],[FECHA DE TERMINACIÓN  DEL CONTRATO ]]+120</f>
        <v>45046</v>
      </c>
      <c r="AL124" s="18">
        <f>+Tabla2[[#This Row],[OPORTUNIDAD PARA LIQUIDADAR BILATERALMENTE]]+60</f>
        <v>45106</v>
      </c>
      <c r="AM124" s="18">
        <f>+Tabla2[[#This Row],[OPORTUNIDAD PARA LIQUIDAR UNILATERALMENTE]]+720</f>
        <v>45826</v>
      </c>
      <c r="AN124" s="13" t="s">
        <v>60</v>
      </c>
      <c r="AO124" s="16"/>
    </row>
    <row r="125" spans="1:41" ht="45" x14ac:dyDescent="0.25">
      <c r="A125" s="13" t="s">
        <v>44</v>
      </c>
      <c r="B125" s="13" t="s">
        <v>795</v>
      </c>
      <c r="C125" s="12">
        <v>44743</v>
      </c>
      <c r="D125" s="13" t="s">
        <v>796</v>
      </c>
      <c r="E125" s="9">
        <v>1035415829</v>
      </c>
      <c r="F125" s="13" t="s">
        <v>797</v>
      </c>
      <c r="G125" s="13" t="s">
        <v>798</v>
      </c>
      <c r="H125" s="13"/>
      <c r="I125" s="14"/>
      <c r="J125" s="13"/>
      <c r="K125" s="13" t="s">
        <v>49</v>
      </c>
      <c r="L125" s="13" t="s">
        <v>220</v>
      </c>
      <c r="M125" s="13" t="s">
        <v>74</v>
      </c>
      <c r="N125" s="10">
        <f ca="1">+IF(Tabla2[[#This Row],[DÍAS PENDIENTES DE EJECUCIÓN]]&lt;=0,1,($Q$1-Tabla2[[#This Row],[FECHA ACTA DE INICIO]])/(Tabla2[[#This Row],[FECHA DE TERMINACIÓN  DEL CONTRATO ]]-Tabla2[[#This Row],[FECHA ACTA DE INICIO]]))</f>
        <v>0.45901639344262296</v>
      </c>
      <c r="O125" s="11">
        <v>25928406</v>
      </c>
      <c r="P125" s="12">
        <v>44743</v>
      </c>
      <c r="Q125" s="13" t="s">
        <v>703</v>
      </c>
      <c r="R125" s="9">
        <f ca="1">+IF(Tabla2[[#This Row],[ESTADO ACTUAL DEL CONTRATO ]]="LIQUIDADO","OK",Tabla2[[#This Row],[FECHA DE TERMINACIÓN  DEL CONTRATO ]]-$Q$1)</f>
        <v>99</v>
      </c>
      <c r="S125" s="12">
        <v>44926</v>
      </c>
      <c r="T125" s="13"/>
      <c r="U125" s="16" t="s">
        <v>60</v>
      </c>
      <c r="V125" s="16" t="s">
        <v>60</v>
      </c>
      <c r="W125" s="16" t="s">
        <v>60</v>
      </c>
      <c r="X125" s="13" t="s">
        <v>708</v>
      </c>
      <c r="Y125" s="13" t="s">
        <v>222</v>
      </c>
      <c r="Z125" s="13" t="s">
        <v>63</v>
      </c>
      <c r="AA125" s="13" t="s">
        <v>223</v>
      </c>
      <c r="AB125" s="13"/>
      <c r="AC125" s="13"/>
      <c r="AD125" s="13"/>
      <c r="AE125" s="13"/>
      <c r="AF125" s="16" t="s">
        <v>60</v>
      </c>
      <c r="AG125" s="17" t="s">
        <v>799</v>
      </c>
      <c r="AH125" s="16" t="s">
        <v>60</v>
      </c>
      <c r="AI125" s="18">
        <v>44743</v>
      </c>
      <c r="AJ125" s="16" t="s">
        <v>60</v>
      </c>
      <c r="AK125" s="18">
        <f>+Tabla2[[#This Row],[FECHA DE TERMINACIÓN  DEL CONTRATO ]]+120</f>
        <v>45046</v>
      </c>
      <c r="AL125" s="18">
        <f>+Tabla2[[#This Row],[OPORTUNIDAD PARA LIQUIDADAR BILATERALMENTE]]+60</f>
        <v>45106</v>
      </c>
      <c r="AM125" s="18">
        <f>+Tabla2[[#This Row],[OPORTUNIDAD PARA LIQUIDAR UNILATERALMENTE]]+720</f>
        <v>45826</v>
      </c>
      <c r="AN125" s="13" t="s">
        <v>60</v>
      </c>
      <c r="AO125" s="16"/>
    </row>
    <row r="126" spans="1:41" ht="45" x14ac:dyDescent="0.25">
      <c r="A126" s="13" t="s">
        <v>44</v>
      </c>
      <c r="B126" s="13" t="s">
        <v>800</v>
      </c>
      <c r="C126" s="12">
        <v>44743</v>
      </c>
      <c r="D126" s="13" t="s">
        <v>233</v>
      </c>
      <c r="E126" s="9">
        <v>1017207015</v>
      </c>
      <c r="F126" s="13" t="s">
        <v>801</v>
      </c>
      <c r="G126" s="13" t="s">
        <v>802</v>
      </c>
      <c r="H126" s="13"/>
      <c r="I126" s="14"/>
      <c r="J126" s="13"/>
      <c r="K126" s="13" t="s">
        <v>49</v>
      </c>
      <c r="L126" s="13" t="s">
        <v>220</v>
      </c>
      <c r="M126" s="13" t="s">
        <v>74</v>
      </c>
      <c r="N126" s="10">
        <f ca="1">+IF(Tabla2[[#This Row],[DÍAS PENDIENTES DE EJECUCIÓN]]&lt;=0,1,($Q$1-Tabla2[[#This Row],[FECHA ACTA DE INICIO]])/(Tabla2[[#This Row],[FECHA DE TERMINACIÓN  DEL CONTRATO ]]-Tabla2[[#This Row],[FECHA ACTA DE INICIO]]))</f>
        <v>0.92307692307692313</v>
      </c>
      <c r="O126" s="11">
        <v>32698194</v>
      </c>
      <c r="P126" s="12">
        <v>44743</v>
      </c>
      <c r="Q126" s="13" t="s">
        <v>123</v>
      </c>
      <c r="R126" s="9">
        <f ca="1">+IF(Tabla2[[#This Row],[ESTADO ACTUAL DEL CONTRATO ]]="LIQUIDADO","OK",Tabla2[[#This Row],[FECHA DE TERMINACIÓN  DEL CONTRATO ]]-$Q$1)</f>
        <v>7</v>
      </c>
      <c r="S126" s="12">
        <v>44834</v>
      </c>
      <c r="T126" s="13"/>
      <c r="U126" s="16" t="s">
        <v>60</v>
      </c>
      <c r="V126" s="16" t="s">
        <v>60</v>
      </c>
      <c r="W126" s="16" t="s">
        <v>60</v>
      </c>
      <c r="X126" s="13" t="s">
        <v>708</v>
      </c>
      <c r="Y126" s="13" t="s">
        <v>237</v>
      </c>
      <c r="Z126" s="13" t="s">
        <v>63</v>
      </c>
      <c r="AA126" s="13" t="s">
        <v>286</v>
      </c>
      <c r="AB126" s="13"/>
      <c r="AC126" s="13"/>
      <c r="AD126" s="13"/>
      <c r="AE126" s="13"/>
      <c r="AF126" s="16" t="s">
        <v>60</v>
      </c>
      <c r="AG126" s="17" t="s">
        <v>803</v>
      </c>
      <c r="AH126" s="16" t="s">
        <v>60</v>
      </c>
      <c r="AI126" s="18">
        <v>44743</v>
      </c>
      <c r="AJ126" s="16" t="s">
        <v>60</v>
      </c>
      <c r="AK126" s="18">
        <f>+Tabla2[[#This Row],[FECHA DE TERMINACIÓN  DEL CONTRATO ]]+120</f>
        <v>44954</v>
      </c>
      <c r="AL126" s="18">
        <f>+Tabla2[[#This Row],[OPORTUNIDAD PARA LIQUIDADAR BILATERALMENTE]]+60</f>
        <v>45014</v>
      </c>
      <c r="AM126" s="18">
        <f>+Tabla2[[#This Row],[OPORTUNIDAD PARA LIQUIDAR UNILATERALMENTE]]+720</f>
        <v>45734</v>
      </c>
      <c r="AN126" s="13" t="s">
        <v>60</v>
      </c>
      <c r="AO126" s="16"/>
    </row>
    <row r="127" spans="1:41" ht="60" x14ac:dyDescent="0.25">
      <c r="A127" s="13" t="s">
        <v>44</v>
      </c>
      <c r="B127" s="13" t="s">
        <v>804</v>
      </c>
      <c r="C127" s="12">
        <v>44743</v>
      </c>
      <c r="D127" s="13" t="s">
        <v>337</v>
      </c>
      <c r="E127" s="9">
        <v>43094491</v>
      </c>
      <c r="F127" s="13" t="s">
        <v>805</v>
      </c>
      <c r="G127" s="13" t="s">
        <v>806</v>
      </c>
      <c r="H127" s="13"/>
      <c r="I127" s="14"/>
      <c r="J127" s="13"/>
      <c r="K127" s="13" t="s">
        <v>49</v>
      </c>
      <c r="L127" s="13" t="s">
        <v>220</v>
      </c>
      <c r="M127" s="13" t="s">
        <v>74</v>
      </c>
      <c r="N127" s="10">
        <f ca="1">+IF(Tabla2[[#This Row],[DÍAS PENDIENTES DE EJECUCIÓN]]&lt;=0,1,($Q$1-Tabla2[[#This Row],[FECHA ACTA DE INICIO]])/(Tabla2[[#This Row],[FECHA DE TERMINACIÓN  DEL CONTRATO ]]-Tabla2[[#This Row],[FECHA ACTA DE INICIO]]))</f>
        <v>0.45901639344262296</v>
      </c>
      <c r="O127" s="11">
        <v>32698194</v>
      </c>
      <c r="P127" s="12">
        <v>44743</v>
      </c>
      <c r="Q127" s="13" t="s">
        <v>703</v>
      </c>
      <c r="R127" s="9">
        <f ca="1">+IF(Tabla2[[#This Row],[ESTADO ACTUAL DEL CONTRATO ]]="LIQUIDADO","OK",Tabla2[[#This Row],[FECHA DE TERMINACIÓN  DEL CONTRATO ]]-$Q$1)</f>
        <v>99</v>
      </c>
      <c r="S127" s="12">
        <v>44926</v>
      </c>
      <c r="T127" s="13"/>
      <c r="U127" s="16" t="s">
        <v>60</v>
      </c>
      <c r="V127" s="16" t="s">
        <v>60</v>
      </c>
      <c r="W127" s="16" t="s">
        <v>60</v>
      </c>
      <c r="X127" s="13" t="s">
        <v>708</v>
      </c>
      <c r="Y127" s="13" t="s">
        <v>62</v>
      </c>
      <c r="Z127" s="13" t="s">
        <v>63</v>
      </c>
      <c r="AA127" s="13"/>
      <c r="AB127" s="13"/>
      <c r="AC127" s="13"/>
      <c r="AD127" s="13"/>
      <c r="AE127" s="13"/>
      <c r="AF127" s="16" t="s">
        <v>60</v>
      </c>
      <c r="AG127" s="17" t="s">
        <v>807</v>
      </c>
      <c r="AH127" s="16" t="s">
        <v>60</v>
      </c>
      <c r="AI127" s="18">
        <v>44743</v>
      </c>
      <c r="AJ127" s="16" t="s">
        <v>60</v>
      </c>
      <c r="AK127" s="18">
        <f>+Tabla2[[#This Row],[FECHA DE TERMINACIÓN  DEL CONTRATO ]]+120</f>
        <v>45046</v>
      </c>
      <c r="AL127" s="18">
        <f>+Tabla2[[#This Row],[OPORTUNIDAD PARA LIQUIDADAR BILATERALMENTE]]+60</f>
        <v>45106</v>
      </c>
      <c r="AM127" s="18">
        <f>+Tabla2[[#This Row],[OPORTUNIDAD PARA LIQUIDAR UNILATERALMENTE]]+720</f>
        <v>45826</v>
      </c>
      <c r="AN127" s="13" t="s">
        <v>60</v>
      </c>
      <c r="AO127" s="16"/>
    </row>
    <row r="128" spans="1:41" ht="60" x14ac:dyDescent="0.25">
      <c r="A128" s="13" t="s">
        <v>44</v>
      </c>
      <c r="B128" s="13" t="s">
        <v>808</v>
      </c>
      <c r="C128" s="12">
        <v>44743</v>
      </c>
      <c r="D128" s="13" t="s">
        <v>529</v>
      </c>
      <c r="E128" s="9" t="s">
        <v>530</v>
      </c>
      <c r="F128" s="13" t="s">
        <v>809</v>
      </c>
      <c r="G128" s="13" t="s">
        <v>810</v>
      </c>
      <c r="H128" s="13"/>
      <c r="I128" s="14"/>
      <c r="J128" s="13"/>
      <c r="K128" s="13" t="s">
        <v>49</v>
      </c>
      <c r="L128" s="13" t="s">
        <v>120</v>
      </c>
      <c r="M128" s="13" t="s">
        <v>74</v>
      </c>
      <c r="N128" s="10">
        <f ca="1">+IF(Tabla2[[#This Row],[DÍAS PENDIENTES DE EJECUCIÓN]]&lt;=0,1,($Q$1-Tabla2[[#This Row],[FECHA ACTA DE INICIO]])/(Tabla2[[#This Row],[FECHA DE TERMINACIÓN  DEL CONTRATO ]]-Tabla2[[#This Row],[FECHA ACTA DE INICIO]]))</f>
        <v>0.45901639344262296</v>
      </c>
      <c r="O128" s="11">
        <v>146682097</v>
      </c>
      <c r="P128" s="12">
        <v>44743</v>
      </c>
      <c r="Q128" s="13" t="s">
        <v>703</v>
      </c>
      <c r="R128" s="9">
        <f ca="1">+IF(Tabla2[[#This Row],[ESTADO ACTUAL DEL CONTRATO ]]="LIQUIDADO","OK",Tabla2[[#This Row],[FECHA DE TERMINACIÓN  DEL CONTRATO ]]-$Q$1)</f>
        <v>99</v>
      </c>
      <c r="S128" s="12">
        <v>44926</v>
      </c>
      <c r="T128" s="13"/>
      <c r="U128" s="16" t="s">
        <v>60</v>
      </c>
      <c r="V128" s="16" t="s">
        <v>60</v>
      </c>
      <c r="W128" s="16" t="s">
        <v>60</v>
      </c>
      <c r="X128" s="13" t="s">
        <v>76</v>
      </c>
      <c r="Y128" s="13" t="s">
        <v>96</v>
      </c>
      <c r="Z128" s="13" t="s">
        <v>63</v>
      </c>
      <c r="AA128" s="13" t="s">
        <v>97</v>
      </c>
      <c r="AB128" s="13"/>
      <c r="AC128" s="13"/>
      <c r="AD128" s="13"/>
      <c r="AE128" s="13"/>
      <c r="AF128" s="16" t="s">
        <v>60</v>
      </c>
      <c r="AG128" s="17" t="s">
        <v>811</v>
      </c>
      <c r="AH128" s="16" t="s">
        <v>60</v>
      </c>
      <c r="AI128" s="18">
        <v>44743</v>
      </c>
      <c r="AJ128" s="16" t="s">
        <v>60</v>
      </c>
      <c r="AK128" s="12">
        <f>+Tabla2[[#This Row],[FECHA DE TERMINACIÓN  DEL CONTRATO ]]+120</f>
        <v>45046</v>
      </c>
      <c r="AL128" s="12">
        <f>+Tabla2[[#This Row],[OPORTUNIDAD PARA LIQUIDADAR BILATERALMENTE]]+60</f>
        <v>45106</v>
      </c>
      <c r="AM128" s="12">
        <f>+Tabla2[[#This Row],[OPORTUNIDAD PARA LIQUIDAR UNILATERALMENTE]]+720</f>
        <v>45826</v>
      </c>
      <c r="AN128" s="13" t="s">
        <v>60</v>
      </c>
      <c r="AO128" s="16"/>
    </row>
    <row r="129" spans="1:41" ht="45" x14ac:dyDescent="0.25">
      <c r="A129" s="13" t="s">
        <v>44</v>
      </c>
      <c r="B129" s="13" t="s">
        <v>812</v>
      </c>
      <c r="C129" s="12">
        <v>44743</v>
      </c>
      <c r="D129" s="13" t="s">
        <v>252</v>
      </c>
      <c r="E129" s="9">
        <v>43922875</v>
      </c>
      <c r="F129" s="13" t="s">
        <v>813</v>
      </c>
      <c r="G129" s="13" t="s">
        <v>814</v>
      </c>
      <c r="H129" s="13"/>
      <c r="I129" s="14"/>
      <c r="J129" s="13"/>
      <c r="K129" s="13" t="s">
        <v>49</v>
      </c>
      <c r="L129" s="13" t="s">
        <v>220</v>
      </c>
      <c r="M129" s="13" t="s">
        <v>74</v>
      </c>
      <c r="N129" s="10">
        <f ca="1">+IF(Tabla2[[#This Row],[DÍAS PENDIENTES DE EJECUCIÓN]]&lt;=0,1,($Q$1-Tabla2[[#This Row],[FECHA ACTA DE INICIO]])/(Tabla2[[#This Row],[FECHA DE TERMINACIÓN  DEL CONTRATO ]]-Tabla2[[#This Row],[FECHA ACTA DE INICIO]]))</f>
        <v>0.45901639344262296</v>
      </c>
      <c r="O129" s="11">
        <v>32698194</v>
      </c>
      <c r="P129" s="12">
        <v>44743</v>
      </c>
      <c r="Q129" s="13" t="s">
        <v>703</v>
      </c>
      <c r="R129" s="9">
        <f ca="1">+IF(Tabla2[[#This Row],[ESTADO ACTUAL DEL CONTRATO ]]="LIQUIDADO","OK",Tabla2[[#This Row],[FECHA DE TERMINACIÓN  DEL CONTRATO ]]-$Q$1)</f>
        <v>99</v>
      </c>
      <c r="S129" s="12">
        <v>44926</v>
      </c>
      <c r="T129" s="13"/>
      <c r="U129" s="16" t="s">
        <v>60</v>
      </c>
      <c r="V129" s="16" t="s">
        <v>60</v>
      </c>
      <c r="W129" s="16" t="s">
        <v>60</v>
      </c>
      <c r="X129" s="13" t="s">
        <v>76</v>
      </c>
      <c r="Y129" s="13" t="s">
        <v>237</v>
      </c>
      <c r="Z129" s="13" t="s">
        <v>63</v>
      </c>
      <c r="AA129" s="13" t="s">
        <v>286</v>
      </c>
      <c r="AB129" s="13"/>
      <c r="AC129" s="13"/>
      <c r="AD129" s="13"/>
      <c r="AE129" s="13"/>
      <c r="AF129" s="16" t="s">
        <v>60</v>
      </c>
      <c r="AG129" s="17" t="s">
        <v>815</v>
      </c>
      <c r="AH129" s="16" t="s">
        <v>60</v>
      </c>
      <c r="AI129" s="18">
        <v>44743</v>
      </c>
      <c r="AJ129" s="16" t="s">
        <v>60</v>
      </c>
      <c r="AK129" s="18">
        <f>+Tabla2[[#This Row],[FECHA DE TERMINACIÓN  DEL CONTRATO ]]+120</f>
        <v>45046</v>
      </c>
      <c r="AL129" s="18">
        <f>+Tabla2[[#This Row],[OPORTUNIDAD PARA LIQUIDADAR BILATERALMENTE]]+60</f>
        <v>45106</v>
      </c>
      <c r="AM129" s="18">
        <f>+Tabla2[[#This Row],[OPORTUNIDAD PARA LIQUIDAR UNILATERALMENTE]]+720</f>
        <v>45826</v>
      </c>
      <c r="AN129" s="13" t="s">
        <v>60</v>
      </c>
      <c r="AO129" s="16"/>
    </row>
    <row r="130" spans="1:41" ht="45" x14ac:dyDescent="0.25">
      <c r="A130" s="13" t="s">
        <v>44</v>
      </c>
      <c r="B130" s="13" t="s">
        <v>816</v>
      </c>
      <c r="C130" s="12">
        <v>44743</v>
      </c>
      <c r="D130" s="13" t="s">
        <v>476</v>
      </c>
      <c r="E130" s="9">
        <v>1152209295</v>
      </c>
      <c r="F130" s="13" t="s">
        <v>817</v>
      </c>
      <c r="G130" s="13" t="s">
        <v>818</v>
      </c>
      <c r="H130" s="13"/>
      <c r="I130" s="14"/>
      <c r="J130" s="13"/>
      <c r="K130" s="13" t="s">
        <v>49</v>
      </c>
      <c r="L130" s="13" t="s">
        <v>220</v>
      </c>
      <c r="M130" s="13" t="s">
        <v>74</v>
      </c>
      <c r="N130" s="10">
        <f ca="1">+IF(Tabla2[[#This Row],[DÍAS PENDIENTES DE EJECUCIÓN]]&lt;=0,1,($Q$1-Tabla2[[#This Row],[FECHA ACTA DE INICIO]])/(Tabla2[[#This Row],[FECHA DE TERMINACIÓN  DEL CONTRATO ]]-Tabla2[[#This Row],[FECHA ACTA DE INICIO]]))</f>
        <v>0.45901639344262296</v>
      </c>
      <c r="O130" s="11">
        <v>32698194</v>
      </c>
      <c r="P130" s="12">
        <v>44743</v>
      </c>
      <c r="Q130" s="13" t="s">
        <v>703</v>
      </c>
      <c r="R130" s="9">
        <f ca="1">+IF(Tabla2[[#This Row],[ESTADO ACTUAL DEL CONTRATO ]]="LIQUIDADO","OK",Tabla2[[#This Row],[FECHA DE TERMINACIÓN  DEL CONTRATO ]]-$Q$1)</f>
        <v>99</v>
      </c>
      <c r="S130" s="12">
        <v>44926</v>
      </c>
      <c r="T130" s="13"/>
      <c r="U130" s="16" t="s">
        <v>60</v>
      </c>
      <c r="V130" s="16" t="s">
        <v>60</v>
      </c>
      <c r="W130" s="16" t="s">
        <v>60</v>
      </c>
      <c r="X130" s="13" t="s">
        <v>708</v>
      </c>
      <c r="Y130" s="13" t="s">
        <v>322</v>
      </c>
      <c r="Z130" s="13" t="s">
        <v>63</v>
      </c>
      <c r="AA130" s="13" t="s">
        <v>764</v>
      </c>
      <c r="AB130" s="13"/>
      <c r="AC130" s="13"/>
      <c r="AD130" s="13"/>
      <c r="AE130" s="13"/>
      <c r="AF130" s="16" t="s">
        <v>60</v>
      </c>
      <c r="AG130" s="17" t="s">
        <v>819</v>
      </c>
      <c r="AH130" s="16" t="s">
        <v>60</v>
      </c>
      <c r="AI130" s="18">
        <v>44743</v>
      </c>
      <c r="AJ130" s="16" t="s">
        <v>60</v>
      </c>
      <c r="AK130" s="18">
        <f>+Tabla2[[#This Row],[FECHA DE TERMINACIÓN  DEL CONTRATO ]]+120</f>
        <v>45046</v>
      </c>
      <c r="AL130" s="18">
        <f>+Tabla2[[#This Row],[OPORTUNIDAD PARA LIQUIDADAR BILATERALMENTE]]+60</f>
        <v>45106</v>
      </c>
      <c r="AM130" s="18">
        <f>+Tabla2[[#This Row],[OPORTUNIDAD PARA LIQUIDAR UNILATERALMENTE]]+720</f>
        <v>45826</v>
      </c>
      <c r="AN130" s="13" t="s">
        <v>60</v>
      </c>
      <c r="AO130" s="16"/>
    </row>
    <row r="131" spans="1:41" ht="60" x14ac:dyDescent="0.25">
      <c r="A131" s="13" t="s">
        <v>44</v>
      </c>
      <c r="B131" s="13" t="s">
        <v>820</v>
      </c>
      <c r="C131" s="12">
        <v>44743</v>
      </c>
      <c r="D131" s="13" t="s">
        <v>459</v>
      </c>
      <c r="E131" s="9">
        <v>1037625186</v>
      </c>
      <c r="F131" s="13" t="s">
        <v>821</v>
      </c>
      <c r="G131" s="13" t="s">
        <v>822</v>
      </c>
      <c r="H131" s="13"/>
      <c r="I131" s="14"/>
      <c r="J131" s="13"/>
      <c r="K131" s="13" t="s">
        <v>49</v>
      </c>
      <c r="L131" s="13" t="s">
        <v>220</v>
      </c>
      <c r="M131" s="13" t="s">
        <v>74</v>
      </c>
      <c r="N131" s="10">
        <f ca="1">+IF(Tabla2[[#This Row],[DÍAS PENDIENTES DE EJECUCIÓN]]&lt;=0,1,($Q$1-Tabla2[[#This Row],[FECHA ACTA DE INICIO]])/(Tabla2[[#This Row],[FECHA DE TERMINACIÓN  DEL CONTRATO ]]-Tabla2[[#This Row],[FECHA ACTA DE INICIO]]))</f>
        <v>0.45901639344262296</v>
      </c>
      <c r="O131" s="11">
        <v>38648202</v>
      </c>
      <c r="P131" s="12">
        <v>44743</v>
      </c>
      <c r="Q131" s="13" t="s">
        <v>703</v>
      </c>
      <c r="R131" s="9">
        <f ca="1">+IF(Tabla2[[#This Row],[ESTADO ACTUAL DEL CONTRATO ]]="LIQUIDADO","OK",Tabla2[[#This Row],[FECHA DE TERMINACIÓN  DEL CONTRATO ]]-$Q$1)</f>
        <v>99</v>
      </c>
      <c r="S131" s="12">
        <v>44926</v>
      </c>
      <c r="T131" s="13"/>
      <c r="U131" s="16" t="s">
        <v>60</v>
      </c>
      <c r="V131" s="16" t="s">
        <v>60</v>
      </c>
      <c r="W131" s="16" t="s">
        <v>60</v>
      </c>
      <c r="X131" s="13" t="s">
        <v>76</v>
      </c>
      <c r="Y131" s="13" t="s">
        <v>172</v>
      </c>
      <c r="Z131" s="13" t="s">
        <v>63</v>
      </c>
      <c r="AA131" s="13" t="s">
        <v>459</v>
      </c>
      <c r="AB131" s="13"/>
      <c r="AC131" s="13"/>
      <c r="AD131" s="13"/>
      <c r="AE131" s="13"/>
      <c r="AF131" s="16" t="s">
        <v>60</v>
      </c>
      <c r="AG131" s="17" t="s">
        <v>823</v>
      </c>
      <c r="AH131" s="16" t="s">
        <v>60</v>
      </c>
      <c r="AI131" s="18">
        <v>44743</v>
      </c>
      <c r="AJ131" s="16" t="s">
        <v>60</v>
      </c>
      <c r="AK131" s="18">
        <f>+Tabla2[[#This Row],[FECHA DE TERMINACIÓN  DEL CONTRATO ]]+120</f>
        <v>45046</v>
      </c>
      <c r="AL131" s="18">
        <f>+Tabla2[[#This Row],[OPORTUNIDAD PARA LIQUIDADAR BILATERALMENTE]]+60</f>
        <v>45106</v>
      </c>
      <c r="AM131" s="18">
        <f>+Tabla2[[#This Row],[OPORTUNIDAD PARA LIQUIDAR UNILATERALMENTE]]+720</f>
        <v>45826</v>
      </c>
      <c r="AN131" s="13" t="s">
        <v>60</v>
      </c>
      <c r="AO131" s="16"/>
    </row>
    <row r="132" spans="1:41" ht="45" x14ac:dyDescent="0.25">
      <c r="A132" s="13" t="s">
        <v>44</v>
      </c>
      <c r="B132" s="13" t="s">
        <v>824</v>
      </c>
      <c r="C132" s="12">
        <v>44742</v>
      </c>
      <c r="D132" s="13" t="s">
        <v>825</v>
      </c>
      <c r="E132" s="9">
        <v>1033650548</v>
      </c>
      <c r="F132" s="13" t="s">
        <v>826</v>
      </c>
      <c r="G132" s="13" t="s">
        <v>827</v>
      </c>
      <c r="H132" s="13"/>
      <c r="I132" s="14"/>
      <c r="J132" s="13"/>
      <c r="K132" s="13" t="s">
        <v>49</v>
      </c>
      <c r="L132" s="13" t="s">
        <v>220</v>
      </c>
      <c r="M132" s="26" t="s">
        <v>57</v>
      </c>
      <c r="N132" s="10">
        <f ca="1">+IF(Tabla2[[#This Row],[DÍAS PENDIENTES DE EJECUCIÓN]]&lt;=0,1,($Q$1-Tabla2[[#This Row],[FECHA ACTA DE INICIO]])/(Tabla2[[#This Row],[FECHA DE TERMINACIÓN  DEL CONTRATO ]]-Tabla2[[#This Row],[FECHA ACTA DE INICIO]]))</f>
        <v>0.46195652173913043</v>
      </c>
      <c r="O132" s="11">
        <v>32698194</v>
      </c>
      <c r="P132" s="12" t="s">
        <v>828</v>
      </c>
      <c r="Q132" s="13" t="s">
        <v>703</v>
      </c>
      <c r="R132" s="9">
        <f ca="1">+IF(Tabla2[[#This Row],[ESTADO ACTUAL DEL CONTRATO ]]="LIQUIDADO","OK",Tabla2[[#This Row],[FECHA DE TERMINACIÓN  DEL CONTRATO ]]-$Q$1)</f>
        <v>99</v>
      </c>
      <c r="S132" s="12">
        <v>44926</v>
      </c>
      <c r="T132" s="13"/>
      <c r="U132" s="16" t="s">
        <v>60</v>
      </c>
      <c r="V132" s="16" t="s">
        <v>60</v>
      </c>
      <c r="W132" s="16" t="s">
        <v>60</v>
      </c>
      <c r="X132" s="13" t="s">
        <v>76</v>
      </c>
      <c r="Y132" s="13" t="s">
        <v>133</v>
      </c>
      <c r="Z132" s="13" t="s">
        <v>63</v>
      </c>
      <c r="AA132" s="13"/>
      <c r="AB132" s="13"/>
      <c r="AC132" s="13"/>
      <c r="AD132" s="13"/>
      <c r="AE132" s="13"/>
      <c r="AF132" s="16" t="s">
        <v>60</v>
      </c>
      <c r="AG132" s="17" t="s">
        <v>829</v>
      </c>
      <c r="AH132" s="16" t="s">
        <v>60</v>
      </c>
      <c r="AI132" s="18">
        <v>44742</v>
      </c>
      <c r="AJ132" s="16" t="s">
        <v>60</v>
      </c>
      <c r="AK132" s="18">
        <f>+Tabla2[[#This Row],[FECHA DE TERMINACIÓN  DEL CONTRATO ]]+120</f>
        <v>45046</v>
      </c>
      <c r="AL132" s="18">
        <f>+Tabla2[[#This Row],[OPORTUNIDAD PARA LIQUIDADAR BILATERALMENTE]]+60</f>
        <v>45106</v>
      </c>
      <c r="AM132" s="18">
        <f>+Tabla2[[#This Row],[OPORTUNIDAD PARA LIQUIDAR UNILATERALMENTE]]+720</f>
        <v>45826</v>
      </c>
      <c r="AN132" s="13" t="s">
        <v>60</v>
      </c>
      <c r="AO132" s="16"/>
    </row>
    <row r="133" spans="1:41" ht="60" x14ac:dyDescent="0.25">
      <c r="A133" s="13" t="s">
        <v>44</v>
      </c>
      <c r="B133" s="13" t="s">
        <v>830</v>
      </c>
      <c r="C133" s="12">
        <v>44743</v>
      </c>
      <c r="D133" s="13" t="s">
        <v>831</v>
      </c>
      <c r="E133" s="9">
        <v>1152439392</v>
      </c>
      <c r="F133" s="13" t="s">
        <v>832</v>
      </c>
      <c r="G133" s="13" t="s">
        <v>833</v>
      </c>
      <c r="H133" s="13"/>
      <c r="I133" s="14"/>
      <c r="J133" s="13"/>
      <c r="K133" s="13" t="s">
        <v>49</v>
      </c>
      <c r="L133" s="13" t="s">
        <v>220</v>
      </c>
      <c r="M133" s="13" t="s">
        <v>74</v>
      </c>
      <c r="N133" s="10">
        <f ca="1">+IF(Tabla2[[#This Row],[DÍAS PENDIENTES DE EJECUCIÓN]]&lt;=0,1,($Q$1-Tabla2[[#This Row],[FECHA ACTA DE INICIO]])/(Tabla2[[#This Row],[FECHA DE TERMINACIÓN  DEL CONTRATO ]]-Tabla2[[#This Row],[FECHA ACTA DE INICIO]]))</f>
        <v>0.44692737430167595</v>
      </c>
      <c r="O133" s="11">
        <v>32698194</v>
      </c>
      <c r="P133" s="12">
        <v>44747</v>
      </c>
      <c r="Q133" s="13" t="s">
        <v>703</v>
      </c>
      <c r="R133" s="9">
        <f ca="1">+IF(Tabla2[[#This Row],[ESTADO ACTUAL DEL CONTRATO ]]="LIQUIDADO","OK",Tabla2[[#This Row],[FECHA DE TERMINACIÓN  DEL CONTRATO ]]-$Q$1)</f>
        <v>99</v>
      </c>
      <c r="S133" s="12">
        <v>44926</v>
      </c>
      <c r="T133" s="13"/>
      <c r="U133" s="16" t="s">
        <v>60</v>
      </c>
      <c r="V133" s="16" t="s">
        <v>60</v>
      </c>
      <c r="W133" s="16" t="s">
        <v>60</v>
      </c>
      <c r="X133" s="13" t="s">
        <v>708</v>
      </c>
      <c r="Y133" s="13" t="s">
        <v>62</v>
      </c>
      <c r="Z133" s="13" t="s">
        <v>63</v>
      </c>
      <c r="AA133" s="13" t="s">
        <v>337</v>
      </c>
      <c r="AB133" s="13"/>
      <c r="AC133" s="13"/>
      <c r="AD133" s="13"/>
      <c r="AE133" s="13"/>
      <c r="AF133" s="16" t="s">
        <v>60</v>
      </c>
      <c r="AG133" s="17" t="s">
        <v>834</v>
      </c>
      <c r="AH133" s="16" t="s">
        <v>60</v>
      </c>
      <c r="AI133" s="18">
        <v>44742</v>
      </c>
      <c r="AJ133" s="16" t="s">
        <v>60</v>
      </c>
      <c r="AK133" s="18">
        <f>+Tabla2[[#This Row],[FECHA DE TERMINACIÓN  DEL CONTRATO ]]+120</f>
        <v>45046</v>
      </c>
      <c r="AL133" s="18">
        <f>+Tabla2[[#This Row],[OPORTUNIDAD PARA LIQUIDADAR BILATERALMENTE]]+60</f>
        <v>45106</v>
      </c>
      <c r="AM133" s="18">
        <f>+Tabla2[[#This Row],[OPORTUNIDAD PARA LIQUIDAR UNILATERALMENTE]]+720</f>
        <v>45826</v>
      </c>
      <c r="AN133" s="13" t="s">
        <v>60</v>
      </c>
      <c r="AO133" s="16"/>
    </row>
    <row r="134" spans="1:41" ht="45" x14ac:dyDescent="0.25">
      <c r="A134" s="13" t="s">
        <v>44</v>
      </c>
      <c r="B134" s="13" t="s">
        <v>835</v>
      </c>
      <c r="C134" s="12">
        <v>44743</v>
      </c>
      <c r="D134" s="13" t="s">
        <v>54</v>
      </c>
      <c r="E134" s="9" t="s">
        <v>55</v>
      </c>
      <c r="F134" s="13" t="s">
        <v>836</v>
      </c>
      <c r="G134" s="13" t="s">
        <v>837</v>
      </c>
      <c r="H134" s="13"/>
      <c r="I134" s="14"/>
      <c r="J134" s="13"/>
      <c r="K134" s="13" t="s">
        <v>49</v>
      </c>
      <c r="L134" s="13" t="s">
        <v>50</v>
      </c>
      <c r="M134" s="13" t="s">
        <v>57</v>
      </c>
      <c r="N134" s="10">
        <f ca="1">+IF(Tabla2[[#This Row],[DÍAS PENDIENTES DE EJECUCIÓN]]&lt;=0,1,($Q$1-Tabla2[[#This Row],[FECHA ACTA DE INICIO]])/(Tabla2[[#This Row],[FECHA DE TERMINACIÓN  DEL CONTRATO ]]-Tabla2[[#This Row],[FECHA ACTA DE INICIO]]))</f>
        <v>1</v>
      </c>
      <c r="O134" s="11">
        <v>50082571</v>
      </c>
      <c r="P134" s="12">
        <v>44743</v>
      </c>
      <c r="Q134" s="13" t="s">
        <v>703</v>
      </c>
      <c r="R134" s="9">
        <f ca="1">+IF(Tabla2[[#This Row],[ESTADO ACTUAL DEL CONTRATO ]]="LIQUIDADO","OK",Tabla2[[#This Row],[FECHA DE TERMINACIÓN  DEL CONTRATO ]]-$Q$1)</f>
        <v>-54</v>
      </c>
      <c r="S134" s="12">
        <v>44773</v>
      </c>
      <c r="T134" s="13"/>
      <c r="U134" s="16" t="s">
        <v>60</v>
      </c>
      <c r="V134" s="16" t="s">
        <v>60</v>
      </c>
      <c r="W134" s="16" t="s">
        <v>60</v>
      </c>
      <c r="X134" s="13" t="s">
        <v>76</v>
      </c>
      <c r="Y134" s="13" t="s">
        <v>96</v>
      </c>
      <c r="Z134" s="13" t="s">
        <v>63</v>
      </c>
      <c r="AA134" s="13" t="s">
        <v>97</v>
      </c>
      <c r="AB134" s="13"/>
      <c r="AC134" s="13"/>
      <c r="AD134" s="13"/>
      <c r="AE134" s="13"/>
      <c r="AF134" s="16" t="s">
        <v>60</v>
      </c>
      <c r="AG134" s="17" t="s">
        <v>838</v>
      </c>
      <c r="AH134" s="16" t="s">
        <v>60</v>
      </c>
      <c r="AI134" s="18">
        <v>44743</v>
      </c>
      <c r="AJ134" s="16" t="s">
        <v>60</v>
      </c>
      <c r="AK134" s="12">
        <f>+Tabla2[[#This Row],[FECHA DE TERMINACIÓN  DEL CONTRATO ]]+120</f>
        <v>44893</v>
      </c>
      <c r="AL134" s="12">
        <f>+Tabla2[[#This Row],[OPORTUNIDAD PARA LIQUIDADAR BILATERALMENTE]]+60</f>
        <v>44953</v>
      </c>
      <c r="AM134" s="12">
        <f>+Tabla2[[#This Row],[OPORTUNIDAD PARA LIQUIDAR UNILATERALMENTE]]+720</f>
        <v>45673</v>
      </c>
      <c r="AN134" s="13" t="s">
        <v>60</v>
      </c>
      <c r="AO134" s="16"/>
    </row>
    <row r="135" spans="1:41" ht="45" x14ac:dyDescent="0.25">
      <c r="A135" s="13" t="s">
        <v>44</v>
      </c>
      <c r="B135" s="13" t="s">
        <v>839</v>
      </c>
      <c r="C135" s="12">
        <v>44743</v>
      </c>
      <c r="D135" s="13" t="s">
        <v>840</v>
      </c>
      <c r="E135" s="9">
        <v>71677729</v>
      </c>
      <c r="F135" s="13" t="s">
        <v>419</v>
      </c>
      <c r="G135" s="13" t="s">
        <v>841</v>
      </c>
      <c r="H135" s="13"/>
      <c r="I135" s="14"/>
      <c r="J135" s="13"/>
      <c r="K135" s="13" t="s">
        <v>49</v>
      </c>
      <c r="L135" s="13" t="s">
        <v>220</v>
      </c>
      <c r="M135" s="13" t="s">
        <v>74</v>
      </c>
      <c r="N135" s="10">
        <f ca="1">+IF(Tabla2[[#This Row],[DÍAS PENDIENTES DE EJECUCIÓN]]&lt;=0,1,($Q$1-Tabla2[[#This Row],[FECHA ACTA DE INICIO]])/(Tabla2[[#This Row],[FECHA DE TERMINACIÓN  DEL CONTRATO ]]-Tabla2[[#This Row],[FECHA ACTA DE INICIO]]))</f>
        <v>0.45901639344262296</v>
      </c>
      <c r="O135" s="11">
        <v>41644578</v>
      </c>
      <c r="P135" s="12">
        <v>44743</v>
      </c>
      <c r="Q135" s="13" t="s">
        <v>703</v>
      </c>
      <c r="R135" s="9">
        <f ca="1">+IF(Tabla2[[#This Row],[ESTADO ACTUAL DEL CONTRATO ]]="LIQUIDADO","OK",Tabla2[[#This Row],[FECHA DE TERMINACIÓN  DEL CONTRATO ]]-$Q$1)</f>
        <v>99</v>
      </c>
      <c r="S135" s="12">
        <v>44926</v>
      </c>
      <c r="T135" s="13"/>
      <c r="U135" s="16" t="s">
        <v>60</v>
      </c>
      <c r="V135" s="16" t="s">
        <v>60</v>
      </c>
      <c r="W135" s="16" t="s">
        <v>60</v>
      </c>
      <c r="X135" s="13" t="s">
        <v>76</v>
      </c>
      <c r="Y135" s="13" t="s">
        <v>421</v>
      </c>
      <c r="Z135" s="13" t="s">
        <v>63</v>
      </c>
      <c r="AA135" s="13"/>
      <c r="AB135" s="13"/>
      <c r="AC135" s="13"/>
      <c r="AD135" s="13"/>
      <c r="AE135" s="13"/>
      <c r="AF135" s="16" t="s">
        <v>60</v>
      </c>
      <c r="AG135" s="17" t="s">
        <v>842</v>
      </c>
      <c r="AH135" s="16" t="s">
        <v>60</v>
      </c>
      <c r="AI135" s="18">
        <v>44743</v>
      </c>
      <c r="AJ135" s="16" t="s">
        <v>60</v>
      </c>
      <c r="AK135" s="18">
        <f>+Tabla2[[#This Row],[FECHA DE TERMINACIÓN  DEL CONTRATO ]]+120</f>
        <v>45046</v>
      </c>
      <c r="AL135" s="18">
        <f>+Tabla2[[#This Row],[OPORTUNIDAD PARA LIQUIDADAR BILATERALMENTE]]+60</f>
        <v>45106</v>
      </c>
      <c r="AM135" s="18">
        <f>+Tabla2[[#This Row],[OPORTUNIDAD PARA LIQUIDAR UNILATERALMENTE]]+720</f>
        <v>45826</v>
      </c>
      <c r="AN135" s="13" t="s">
        <v>60</v>
      </c>
      <c r="AO135" s="16"/>
    </row>
    <row r="136" spans="1:41" ht="45" x14ac:dyDescent="0.25">
      <c r="A136" s="13" t="s">
        <v>44</v>
      </c>
      <c r="B136" s="13" t="s">
        <v>843</v>
      </c>
      <c r="C136" s="12">
        <v>44743</v>
      </c>
      <c r="D136" s="13" t="s">
        <v>177</v>
      </c>
      <c r="E136" s="9" t="s">
        <v>178</v>
      </c>
      <c r="F136" s="13" t="s">
        <v>844</v>
      </c>
      <c r="G136" s="13" t="s">
        <v>845</v>
      </c>
      <c r="H136" s="13"/>
      <c r="I136" s="14"/>
      <c r="J136" s="13"/>
      <c r="K136" s="13" t="s">
        <v>49</v>
      </c>
      <c r="L136" s="13" t="s">
        <v>50</v>
      </c>
      <c r="M136" s="13" t="s">
        <v>74</v>
      </c>
      <c r="N136" s="10">
        <f ca="1">+IF(Tabla2[[#This Row],[DÍAS PENDIENTES DE EJECUCIÓN]]&lt;=0,1,($Q$1-Tabla2[[#This Row],[FECHA ACTA DE INICIO]])/(Tabla2[[#This Row],[FECHA DE TERMINACIÓN  DEL CONTRATO ]]-Tabla2[[#This Row],[FECHA ACTA DE INICIO]]))</f>
        <v>0.45901639344262296</v>
      </c>
      <c r="O136" s="11">
        <v>6124758</v>
      </c>
      <c r="P136" s="12">
        <v>44743</v>
      </c>
      <c r="Q136" s="13" t="s">
        <v>846</v>
      </c>
      <c r="R136" s="9">
        <f ca="1">+IF(Tabla2[[#This Row],[ESTADO ACTUAL DEL CONTRATO ]]="LIQUIDADO","OK",Tabla2[[#This Row],[FECHA DE TERMINACIÓN  DEL CONTRATO ]]-$Q$1)</f>
        <v>99</v>
      </c>
      <c r="S136" s="12">
        <v>44926</v>
      </c>
      <c r="T136" s="13"/>
      <c r="U136" s="16" t="s">
        <v>60</v>
      </c>
      <c r="V136" s="16" t="s">
        <v>60</v>
      </c>
      <c r="W136" s="16" t="s">
        <v>60</v>
      </c>
      <c r="X136" s="13" t="s">
        <v>76</v>
      </c>
      <c r="Y136" s="13" t="s">
        <v>182</v>
      </c>
      <c r="Z136" s="13" t="s">
        <v>63</v>
      </c>
      <c r="AA136" s="13"/>
      <c r="AB136" s="13"/>
      <c r="AC136" s="13"/>
      <c r="AD136" s="13"/>
      <c r="AE136" s="13"/>
      <c r="AF136" s="16" t="s">
        <v>60</v>
      </c>
      <c r="AG136" s="17" t="s">
        <v>847</v>
      </c>
      <c r="AH136" s="16" t="s">
        <v>60</v>
      </c>
      <c r="AI136" s="18">
        <v>44743</v>
      </c>
      <c r="AJ136" s="16" t="s">
        <v>60</v>
      </c>
      <c r="AK136" s="12">
        <f>+Tabla2[[#This Row],[FECHA DE TERMINACIÓN  DEL CONTRATO ]]+120</f>
        <v>45046</v>
      </c>
      <c r="AL136" s="12">
        <f>+Tabla2[[#This Row],[OPORTUNIDAD PARA LIQUIDADAR BILATERALMENTE]]+60</f>
        <v>45106</v>
      </c>
      <c r="AM136" s="12">
        <f>+Tabla2[[#This Row],[OPORTUNIDAD PARA LIQUIDAR UNILATERALMENTE]]+720</f>
        <v>45826</v>
      </c>
      <c r="AN136" s="13" t="s">
        <v>60</v>
      </c>
      <c r="AO136" s="16"/>
    </row>
    <row r="137" spans="1:41" ht="45" x14ac:dyDescent="0.25">
      <c r="A137" s="13" t="s">
        <v>44</v>
      </c>
      <c r="B137" s="13" t="s">
        <v>848</v>
      </c>
      <c r="C137" s="12">
        <v>44743</v>
      </c>
      <c r="D137" s="13" t="s">
        <v>849</v>
      </c>
      <c r="E137" s="9">
        <v>98607320</v>
      </c>
      <c r="F137" s="13" t="s">
        <v>850</v>
      </c>
      <c r="G137" s="13" t="s">
        <v>851</v>
      </c>
      <c r="H137" s="13"/>
      <c r="I137" s="14"/>
      <c r="J137" s="13"/>
      <c r="K137" s="13" t="s">
        <v>49</v>
      </c>
      <c r="L137" s="13" t="s">
        <v>220</v>
      </c>
      <c r="M137" s="13" t="s">
        <v>74</v>
      </c>
      <c r="N137" s="10">
        <f ca="1">+IF(Tabla2[[#This Row],[DÍAS PENDIENTES DE EJECUCIÓN]]&lt;=0,1,($Q$1-Tabla2[[#This Row],[FECHA ACTA DE INICIO]])/(Tabla2[[#This Row],[FECHA DE TERMINACIÓN  DEL CONTRATO ]]-Tabla2[[#This Row],[FECHA ACTA DE INICIO]]))</f>
        <v>0.45901639344262296</v>
      </c>
      <c r="O137" s="11">
        <v>36341952</v>
      </c>
      <c r="P137" s="12">
        <v>44743</v>
      </c>
      <c r="Q137" s="13" t="s">
        <v>703</v>
      </c>
      <c r="R137" s="9">
        <f ca="1">+IF(Tabla2[[#This Row],[ESTADO ACTUAL DEL CONTRATO ]]="LIQUIDADO","OK",Tabla2[[#This Row],[FECHA DE TERMINACIÓN  DEL CONTRATO ]]-$Q$1)</f>
        <v>99</v>
      </c>
      <c r="S137" s="12">
        <v>44926</v>
      </c>
      <c r="T137" s="13"/>
      <c r="U137" s="16" t="s">
        <v>60</v>
      </c>
      <c r="V137" s="16" t="s">
        <v>60</v>
      </c>
      <c r="W137" s="16" t="s">
        <v>60</v>
      </c>
      <c r="X137" s="13" t="s">
        <v>708</v>
      </c>
      <c r="Y137" s="13" t="s">
        <v>432</v>
      </c>
      <c r="Z137" s="13" t="s">
        <v>63</v>
      </c>
      <c r="AA137" s="13" t="s">
        <v>256</v>
      </c>
      <c r="AB137" s="13"/>
      <c r="AC137" s="13"/>
      <c r="AD137" s="13"/>
      <c r="AE137" s="13"/>
      <c r="AF137" s="16" t="s">
        <v>60</v>
      </c>
      <c r="AG137" s="17" t="s">
        <v>852</v>
      </c>
      <c r="AH137" s="16" t="s">
        <v>60</v>
      </c>
      <c r="AI137" s="18">
        <v>44743</v>
      </c>
      <c r="AJ137" s="16" t="s">
        <v>60</v>
      </c>
      <c r="AK137" s="18">
        <f>+Tabla2[[#This Row],[FECHA DE TERMINACIÓN  DEL CONTRATO ]]+120</f>
        <v>45046</v>
      </c>
      <c r="AL137" s="18">
        <f>+Tabla2[[#This Row],[OPORTUNIDAD PARA LIQUIDADAR BILATERALMENTE]]+60</f>
        <v>45106</v>
      </c>
      <c r="AM137" s="18">
        <f>+Tabla2[[#This Row],[OPORTUNIDAD PARA LIQUIDAR UNILATERALMENTE]]+720</f>
        <v>45826</v>
      </c>
      <c r="AN137" s="13" t="s">
        <v>60</v>
      </c>
      <c r="AO137" s="16"/>
    </row>
    <row r="138" spans="1:41" ht="45" x14ac:dyDescent="0.25">
      <c r="A138" s="13" t="s">
        <v>44</v>
      </c>
      <c r="B138" s="13" t="s">
        <v>853</v>
      </c>
      <c r="C138" s="12">
        <v>44743</v>
      </c>
      <c r="D138" s="13" t="s">
        <v>854</v>
      </c>
      <c r="E138" s="9">
        <v>1035227552</v>
      </c>
      <c r="F138" s="13" t="s">
        <v>855</v>
      </c>
      <c r="G138" s="13" t="s">
        <v>856</v>
      </c>
      <c r="H138" s="13"/>
      <c r="I138" s="14"/>
      <c r="J138" s="13"/>
      <c r="K138" s="13" t="s">
        <v>49</v>
      </c>
      <c r="L138" s="13" t="s">
        <v>220</v>
      </c>
      <c r="M138" s="13" t="s">
        <v>74</v>
      </c>
      <c r="N138" s="10">
        <f ca="1">+IF(Tabla2[[#This Row],[DÍAS PENDIENTES DE EJECUCIÓN]]&lt;=0,1,($Q$1-Tabla2[[#This Row],[FECHA ACTA DE INICIO]])/(Tabla2[[#This Row],[FECHA DE TERMINACIÓN  DEL CONTRATO ]]-Tabla2[[#This Row],[FECHA ACTA DE INICIO]]))</f>
        <v>0.45901639344262296</v>
      </c>
      <c r="O138" s="11">
        <v>25928406</v>
      </c>
      <c r="P138" s="12">
        <v>44743</v>
      </c>
      <c r="Q138" s="13" t="s">
        <v>703</v>
      </c>
      <c r="R138" s="9">
        <f ca="1">+IF(Tabla2[[#This Row],[ESTADO ACTUAL DEL CONTRATO ]]="LIQUIDADO","OK",Tabla2[[#This Row],[FECHA DE TERMINACIÓN  DEL CONTRATO ]]-$Q$1)</f>
        <v>99</v>
      </c>
      <c r="S138" s="12">
        <v>44926</v>
      </c>
      <c r="T138" s="13"/>
      <c r="U138" s="16" t="s">
        <v>60</v>
      </c>
      <c r="V138" s="16" t="s">
        <v>60</v>
      </c>
      <c r="W138" s="16" t="s">
        <v>60</v>
      </c>
      <c r="X138" s="13" t="s">
        <v>708</v>
      </c>
      <c r="Y138" s="13" t="s">
        <v>237</v>
      </c>
      <c r="Z138" s="13" t="s">
        <v>63</v>
      </c>
      <c r="AA138" s="13" t="s">
        <v>286</v>
      </c>
      <c r="AB138" s="13"/>
      <c r="AC138" s="13"/>
      <c r="AD138" s="13"/>
      <c r="AE138" s="13"/>
      <c r="AF138" s="16" t="s">
        <v>60</v>
      </c>
      <c r="AG138" s="17" t="s">
        <v>857</v>
      </c>
      <c r="AH138" s="16" t="s">
        <v>60</v>
      </c>
      <c r="AI138" s="18">
        <v>44743</v>
      </c>
      <c r="AJ138" s="16" t="s">
        <v>60</v>
      </c>
      <c r="AK138" s="18">
        <f>+Tabla2[[#This Row],[FECHA DE TERMINACIÓN  DEL CONTRATO ]]+120</f>
        <v>45046</v>
      </c>
      <c r="AL138" s="18">
        <f>+Tabla2[[#This Row],[OPORTUNIDAD PARA LIQUIDADAR BILATERALMENTE]]+60</f>
        <v>45106</v>
      </c>
      <c r="AM138" s="18">
        <f>+Tabla2[[#This Row],[OPORTUNIDAD PARA LIQUIDAR UNILATERALMENTE]]+720</f>
        <v>45826</v>
      </c>
      <c r="AN138" s="13" t="s">
        <v>60</v>
      </c>
      <c r="AO138" s="16" t="s">
        <v>60</v>
      </c>
    </row>
    <row r="139" spans="1:41" ht="45" x14ac:dyDescent="0.25">
      <c r="A139" s="13" t="s">
        <v>44</v>
      </c>
      <c r="B139" s="13" t="s">
        <v>858</v>
      </c>
      <c r="C139" s="12">
        <v>44747</v>
      </c>
      <c r="D139" s="13" t="s">
        <v>859</v>
      </c>
      <c r="E139" s="9">
        <v>32258138</v>
      </c>
      <c r="F139" s="13" t="s">
        <v>860</v>
      </c>
      <c r="G139" s="13" t="s">
        <v>861</v>
      </c>
      <c r="H139" s="13"/>
      <c r="I139" s="14"/>
      <c r="J139" s="13"/>
      <c r="K139" s="13" t="s">
        <v>49</v>
      </c>
      <c r="L139" s="13" t="s">
        <v>220</v>
      </c>
      <c r="M139" s="13" t="s">
        <v>74</v>
      </c>
      <c r="N139" s="10">
        <f ca="1">+IF(Tabla2[[#This Row],[DÍAS PENDIENTES DE EJECUCIÓN]]&lt;=0,1,($Q$1-Tabla2[[#This Row],[FECHA ACTA DE INICIO]])/(Tabla2[[#This Row],[FECHA DE TERMINACIÓN  DEL CONTRATO ]]-Tabla2[[#This Row],[FECHA ACTA DE INICIO]]))</f>
        <v>0.44692737430167595</v>
      </c>
      <c r="O139" s="11">
        <v>32698194</v>
      </c>
      <c r="P139" s="12">
        <v>44747</v>
      </c>
      <c r="Q139" s="13" t="s">
        <v>221</v>
      </c>
      <c r="R139" s="9">
        <f ca="1">+IF(Tabla2[[#This Row],[ESTADO ACTUAL DEL CONTRATO ]]="LIQUIDADO","OK",Tabla2[[#This Row],[FECHA DE TERMINACIÓN  DEL CONTRATO ]]-$Q$1)</f>
        <v>99</v>
      </c>
      <c r="S139" s="12">
        <v>44926</v>
      </c>
      <c r="T139" s="13"/>
      <c r="U139" s="16" t="s">
        <v>60</v>
      </c>
      <c r="V139" s="16" t="s">
        <v>60</v>
      </c>
      <c r="W139" s="16" t="s">
        <v>60</v>
      </c>
      <c r="X139" s="13" t="s">
        <v>708</v>
      </c>
      <c r="Y139" s="13" t="s">
        <v>255</v>
      </c>
      <c r="Z139" s="13" t="s">
        <v>63</v>
      </c>
      <c r="AA139" s="13" t="s">
        <v>230</v>
      </c>
      <c r="AB139" s="13"/>
      <c r="AC139" s="13"/>
      <c r="AD139" s="13"/>
      <c r="AE139" s="13"/>
      <c r="AF139" s="16" t="s">
        <v>60</v>
      </c>
      <c r="AG139" s="17" t="s">
        <v>862</v>
      </c>
      <c r="AH139" s="16" t="s">
        <v>60</v>
      </c>
      <c r="AI139" s="18">
        <v>44747</v>
      </c>
      <c r="AJ139" s="16" t="s">
        <v>60</v>
      </c>
      <c r="AK139" s="18">
        <f>+Tabla2[[#This Row],[FECHA DE TERMINACIÓN  DEL CONTRATO ]]+120</f>
        <v>45046</v>
      </c>
      <c r="AL139" s="18">
        <f>+Tabla2[[#This Row],[OPORTUNIDAD PARA LIQUIDADAR BILATERALMENTE]]+60</f>
        <v>45106</v>
      </c>
      <c r="AM139" s="18">
        <f>+Tabla2[[#This Row],[OPORTUNIDAD PARA LIQUIDAR UNILATERALMENTE]]+720</f>
        <v>45826</v>
      </c>
      <c r="AN139" s="13" t="s">
        <v>60</v>
      </c>
      <c r="AO139" s="16" t="s">
        <v>60</v>
      </c>
    </row>
    <row r="140" spans="1:41" ht="45" x14ac:dyDescent="0.25">
      <c r="A140" s="13" t="s">
        <v>44</v>
      </c>
      <c r="B140" s="13" t="s">
        <v>863</v>
      </c>
      <c r="C140" s="12">
        <v>44755</v>
      </c>
      <c r="D140" s="13" t="s">
        <v>643</v>
      </c>
      <c r="E140" s="9">
        <v>52375649</v>
      </c>
      <c r="F140" s="13" t="s">
        <v>813</v>
      </c>
      <c r="G140" s="13" t="s">
        <v>864</v>
      </c>
      <c r="H140" s="13"/>
      <c r="I140" s="14"/>
      <c r="J140" s="13"/>
      <c r="K140" s="13" t="s">
        <v>49</v>
      </c>
      <c r="L140" s="13" t="s">
        <v>220</v>
      </c>
      <c r="M140" s="13" t="s">
        <v>74</v>
      </c>
      <c r="N140" s="10">
        <f ca="1">+IF(Tabla2[[#This Row],[DÍAS PENDIENTES DE EJECUCIÓN]]&lt;=0,1,($Q$1-Tabla2[[#This Row],[FECHA ACTA DE INICIO]])/(Tabla2[[#This Row],[FECHA DE TERMINACIÓN  DEL CONTRATO ]]-Tabla2[[#This Row],[FECHA ACTA DE INICIO]]))</f>
        <v>0.42105263157894735</v>
      </c>
      <c r="O140" s="11">
        <v>30699971</v>
      </c>
      <c r="P140" s="12">
        <v>44755</v>
      </c>
      <c r="Q140" s="13" t="s">
        <v>865</v>
      </c>
      <c r="R140" s="9">
        <f ca="1">+IF(Tabla2[[#This Row],[ESTADO ACTUAL DEL CONTRATO ]]="LIQUIDADO","OK",Tabla2[[#This Row],[FECHA DE TERMINACIÓN  DEL CONTRATO ]]-$Q$1)</f>
        <v>99</v>
      </c>
      <c r="S140" s="12">
        <v>44926</v>
      </c>
      <c r="T140" s="13"/>
      <c r="U140" s="16" t="s">
        <v>60</v>
      </c>
      <c r="V140" s="16" t="s">
        <v>60</v>
      </c>
      <c r="W140" s="16" t="s">
        <v>60</v>
      </c>
      <c r="X140" s="13" t="s">
        <v>708</v>
      </c>
      <c r="Y140" s="13" t="s">
        <v>237</v>
      </c>
      <c r="Z140" s="13" t="s">
        <v>63</v>
      </c>
      <c r="AA140" s="13" t="s">
        <v>286</v>
      </c>
      <c r="AB140" s="13"/>
      <c r="AC140" s="13"/>
      <c r="AD140" s="13"/>
      <c r="AE140" s="13"/>
      <c r="AF140" s="16" t="s">
        <v>60</v>
      </c>
      <c r="AG140" s="17" t="s">
        <v>866</v>
      </c>
      <c r="AH140" s="16" t="s">
        <v>60</v>
      </c>
      <c r="AI140" s="18">
        <v>44755</v>
      </c>
      <c r="AJ140" s="16" t="s">
        <v>60</v>
      </c>
      <c r="AK140" s="18">
        <f>+Tabla2[[#This Row],[FECHA DE TERMINACIÓN  DEL CONTRATO ]]+120</f>
        <v>45046</v>
      </c>
      <c r="AL140" s="18">
        <f>+Tabla2[[#This Row],[OPORTUNIDAD PARA LIQUIDADAR BILATERALMENTE]]+60</f>
        <v>45106</v>
      </c>
      <c r="AM140" s="18">
        <f>+Tabla2[[#This Row],[OPORTUNIDAD PARA LIQUIDAR UNILATERALMENTE]]+720</f>
        <v>45826</v>
      </c>
      <c r="AN140" s="13" t="s">
        <v>60</v>
      </c>
      <c r="AO140" s="16" t="s">
        <v>60</v>
      </c>
    </row>
    <row r="141" spans="1:41" ht="60" x14ac:dyDescent="0.25">
      <c r="A141" s="13" t="s">
        <v>44</v>
      </c>
      <c r="B141" s="13" t="s">
        <v>867</v>
      </c>
      <c r="C141" s="12">
        <v>44768</v>
      </c>
      <c r="D141" s="13" t="s">
        <v>868</v>
      </c>
      <c r="E141" s="9">
        <v>1152444171</v>
      </c>
      <c r="F141" s="13" t="s">
        <v>869</v>
      </c>
      <c r="G141" s="13" t="s">
        <v>870</v>
      </c>
      <c r="K141" s="13" t="s">
        <v>49</v>
      </c>
      <c r="L141" s="13" t="s">
        <v>220</v>
      </c>
      <c r="M141" s="13" t="s">
        <v>74</v>
      </c>
      <c r="N141" s="10">
        <f ca="1">+IF(Tabla2[[#This Row],[DÍAS PENDIENTES DE EJECUCIÓN]]&lt;=0,1,($Q$1-Tabla2[[#This Row],[FECHA ACTA DE INICIO]])/(Tabla2[[#This Row],[FECHA DE TERMINACIÓN  DEL CONTRATO ]]-Tabla2[[#This Row],[FECHA ACTA DE INICIO]]))</f>
        <v>0.37341772151898733</v>
      </c>
      <c r="O141" s="11">
        <v>19999058</v>
      </c>
      <c r="P141" s="12">
        <v>44768</v>
      </c>
      <c r="Q141" s="13" t="s">
        <v>871</v>
      </c>
      <c r="R141" s="9">
        <f ca="1">+IF(Tabla2[[#This Row],[ESTADO ACTUAL DEL CONTRATO ]]="LIQUIDADO","OK",Tabla2[[#This Row],[FECHA DE TERMINACIÓN  DEL CONTRATO ]]-$Q$1)</f>
        <v>99</v>
      </c>
      <c r="S141" s="12">
        <v>44926</v>
      </c>
      <c r="U141" s="16" t="s">
        <v>60</v>
      </c>
      <c r="V141" s="16" t="s">
        <v>60</v>
      </c>
      <c r="W141" s="16" t="s">
        <v>60</v>
      </c>
      <c r="X141" s="13" t="s">
        <v>708</v>
      </c>
      <c r="Y141" s="13" t="s">
        <v>77</v>
      </c>
      <c r="Z141" s="13" t="s">
        <v>63</v>
      </c>
      <c r="AA141" s="13" t="s">
        <v>78</v>
      </c>
      <c r="AF141" s="16" t="s">
        <v>60</v>
      </c>
      <c r="AG141" s="17" t="s">
        <v>872</v>
      </c>
      <c r="AH141" s="16" t="s">
        <v>60</v>
      </c>
      <c r="AI141" s="12">
        <v>44768</v>
      </c>
      <c r="AJ141" s="16" t="s">
        <v>60</v>
      </c>
      <c r="AK141" s="18">
        <f>+Tabla2[[#This Row],[FECHA DE TERMINACIÓN  DEL CONTRATO ]]+120</f>
        <v>45046</v>
      </c>
      <c r="AL141" s="18">
        <f>+Tabla2[[#This Row],[OPORTUNIDAD PARA LIQUIDADAR BILATERALMENTE]]+60</f>
        <v>45106</v>
      </c>
      <c r="AM141" s="18">
        <f>+Tabla2[[#This Row],[OPORTUNIDAD PARA LIQUIDAR UNILATERALMENTE]]+720</f>
        <v>45826</v>
      </c>
      <c r="AN141" s="13" t="s">
        <v>60</v>
      </c>
      <c r="AO141" s="16"/>
    </row>
    <row r="142" spans="1:41" ht="45" x14ac:dyDescent="0.25">
      <c r="A142" s="13" t="s">
        <v>44</v>
      </c>
      <c r="B142" s="13" t="s">
        <v>873</v>
      </c>
      <c r="C142" s="12">
        <v>44768</v>
      </c>
      <c r="D142" s="13" t="s">
        <v>874</v>
      </c>
      <c r="E142" s="9">
        <v>1121203550</v>
      </c>
      <c r="F142" s="13" t="s">
        <v>767</v>
      </c>
      <c r="G142" s="13" t="s">
        <v>875</v>
      </c>
      <c r="H142" s="13"/>
      <c r="I142" s="14"/>
      <c r="J142" s="13"/>
      <c r="K142" s="13" t="s">
        <v>49</v>
      </c>
      <c r="L142" s="13" t="s">
        <v>220</v>
      </c>
      <c r="M142" s="13" t="s">
        <v>74</v>
      </c>
      <c r="N142" s="10">
        <f ca="1">+IF(Tabla2[[#This Row],[DÍAS PENDIENTES DE EJECUCIÓN]]&lt;=0,1,($Q$1-Tabla2[[#This Row],[FECHA ACTA DE INICIO]])/(Tabla2[[#This Row],[FECHA DE TERMINACIÓN  DEL CONTRATO ]]-Tabla2[[#This Row],[FECHA ACTA DE INICIO]]))</f>
        <v>0.37341772151898733</v>
      </c>
      <c r="O142" s="11">
        <v>19999058</v>
      </c>
      <c r="P142" s="12">
        <v>44768</v>
      </c>
      <c r="Q142" s="13" t="s">
        <v>871</v>
      </c>
      <c r="R142" s="9">
        <f ca="1">+IF(Tabla2[[#This Row],[ESTADO ACTUAL DEL CONTRATO ]]="LIQUIDADO","OK",Tabla2[[#This Row],[FECHA DE TERMINACIÓN  DEL CONTRATO ]]-$Q$1)</f>
        <v>99</v>
      </c>
      <c r="S142" s="12">
        <v>44926</v>
      </c>
      <c r="T142" s="13"/>
      <c r="U142" s="16" t="s">
        <v>60</v>
      </c>
      <c r="V142" s="16" t="s">
        <v>60</v>
      </c>
      <c r="W142" s="16" t="s">
        <v>60</v>
      </c>
      <c r="X142" s="13" t="s">
        <v>708</v>
      </c>
      <c r="Y142" s="13" t="s">
        <v>77</v>
      </c>
      <c r="Z142" s="13" t="s">
        <v>63</v>
      </c>
      <c r="AA142" s="13" t="s">
        <v>78</v>
      </c>
      <c r="AB142" s="13"/>
      <c r="AC142" s="13"/>
      <c r="AD142" s="13"/>
      <c r="AE142" s="13"/>
      <c r="AF142" s="16" t="s">
        <v>60</v>
      </c>
      <c r="AG142" s="17" t="s">
        <v>876</v>
      </c>
      <c r="AH142" s="16" t="s">
        <v>60</v>
      </c>
      <c r="AI142" s="12">
        <v>44768</v>
      </c>
      <c r="AJ142" s="16" t="s">
        <v>60</v>
      </c>
      <c r="AK142" s="18">
        <f>+Tabla2[[#This Row],[FECHA DE TERMINACIÓN  DEL CONTRATO ]]+120</f>
        <v>45046</v>
      </c>
      <c r="AL142" s="18">
        <f>+Tabla2[[#This Row],[OPORTUNIDAD PARA LIQUIDADAR BILATERALMENTE]]+60</f>
        <v>45106</v>
      </c>
      <c r="AM142" s="18">
        <f>+Tabla2[[#This Row],[OPORTUNIDAD PARA LIQUIDAR UNILATERALMENTE]]+720</f>
        <v>45826</v>
      </c>
      <c r="AN142" s="13" t="s">
        <v>60</v>
      </c>
      <c r="AO142" s="16"/>
    </row>
    <row r="143" spans="1:41" ht="45" x14ac:dyDescent="0.25">
      <c r="A143" s="13" t="s">
        <v>44</v>
      </c>
      <c r="B143" s="13" t="s">
        <v>877</v>
      </c>
      <c r="C143" s="12">
        <v>44768</v>
      </c>
      <c r="D143" s="13" t="s">
        <v>878</v>
      </c>
      <c r="E143" s="9">
        <v>71724657</v>
      </c>
      <c r="F143" s="13" t="s">
        <v>879</v>
      </c>
      <c r="G143" s="13" t="s">
        <v>880</v>
      </c>
      <c r="H143" s="13"/>
      <c r="I143" s="14"/>
      <c r="J143" s="13"/>
      <c r="K143" s="13" t="s">
        <v>49</v>
      </c>
      <c r="L143" s="13" t="s">
        <v>220</v>
      </c>
      <c r="M143" s="13" t="s">
        <v>74</v>
      </c>
      <c r="N143" s="10">
        <f ca="1">+IF(Tabla2[[#This Row],[DÍAS PENDIENTES DE EJECUCIÓN]]&lt;=0,1,($Q$1-Tabla2[[#This Row],[FECHA ACTA DE INICIO]])/(Tabla2[[#This Row],[FECHA DE TERMINACIÓN  DEL CONTRATO ]]-Tabla2[[#This Row],[FECHA ACTA DE INICIO]]))</f>
        <v>0.37341772151898733</v>
      </c>
      <c r="O143" s="11">
        <v>28520091</v>
      </c>
      <c r="P143" s="12">
        <v>44768</v>
      </c>
      <c r="Q143" s="13" t="s">
        <v>871</v>
      </c>
      <c r="R143" s="9">
        <f ca="1">+IF(Tabla2[[#This Row],[ESTADO ACTUAL DEL CONTRATO ]]="LIQUIDADO","OK",Tabla2[[#This Row],[FECHA DE TERMINACIÓN  DEL CONTRATO ]]-$Q$1)</f>
        <v>99</v>
      </c>
      <c r="S143" s="12">
        <v>44926</v>
      </c>
      <c r="T143" s="13"/>
      <c r="U143" s="16" t="s">
        <v>60</v>
      </c>
      <c r="V143" s="16" t="s">
        <v>60</v>
      </c>
      <c r="W143" s="16" t="s">
        <v>60</v>
      </c>
      <c r="X143" s="13" t="s">
        <v>708</v>
      </c>
      <c r="Y143" s="13" t="s">
        <v>172</v>
      </c>
      <c r="Z143" s="13" t="s">
        <v>63</v>
      </c>
      <c r="AA143" s="13" t="s">
        <v>459</v>
      </c>
      <c r="AB143" s="13"/>
      <c r="AC143" s="13"/>
      <c r="AD143" s="13"/>
      <c r="AE143" s="13"/>
      <c r="AF143" s="16" t="s">
        <v>60</v>
      </c>
      <c r="AG143" s="17" t="s">
        <v>881</v>
      </c>
      <c r="AH143" s="16" t="s">
        <v>60</v>
      </c>
      <c r="AI143" s="12">
        <v>44768</v>
      </c>
      <c r="AJ143" s="16" t="s">
        <v>60</v>
      </c>
      <c r="AK143" s="18">
        <f>+Tabla2[[#This Row],[FECHA DE TERMINACIÓN  DEL CONTRATO ]]+120</f>
        <v>45046</v>
      </c>
      <c r="AL143" s="18">
        <f>+Tabla2[[#This Row],[OPORTUNIDAD PARA LIQUIDADAR BILATERALMENTE]]+60</f>
        <v>45106</v>
      </c>
      <c r="AM143" s="18">
        <f>+Tabla2[[#This Row],[OPORTUNIDAD PARA LIQUIDAR UNILATERALMENTE]]+720</f>
        <v>45826</v>
      </c>
      <c r="AN143" s="13" t="s">
        <v>60</v>
      </c>
      <c r="AO143" s="16"/>
    </row>
    <row r="144" spans="1:41" ht="45" x14ac:dyDescent="0.25">
      <c r="A144" s="13" t="s">
        <v>44</v>
      </c>
      <c r="B144" s="13" t="s">
        <v>882</v>
      </c>
      <c r="C144" s="12">
        <v>44763</v>
      </c>
      <c r="D144" s="13" t="s">
        <v>883</v>
      </c>
      <c r="E144" s="9" t="s">
        <v>884</v>
      </c>
      <c r="F144" s="13" t="s">
        <v>885</v>
      </c>
      <c r="G144" s="13" t="s">
        <v>886</v>
      </c>
      <c r="H144" s="13"/>
      <c r="I144" s="30"/>
      <c r="J144" s="13"/>
      <c r="K144" s="13" t="s">
        <v>72</v>
      </c>
      <c r="L144" s="13" t="s">
        <v>887</v>
      </c>
      <c r="M144" s="13" t="s">
        <v>74</v>
      </c>
      <c r="N144" s="10">
        <f ca="1">+IF(Tabla2[[#This Row],[DÍAS PENDIENTES DE EJECUCIÓN]]&lt;=0,1,($Q$1-Tabla2[[#This Row],[FECHA ACTA DE INICIO]])/(Tabla2[[#This Row],[FECHA DE TERMINACIÓN  DEL CONTRATO ]]-Tabla2[[#This Row],[FECHA ACTA DE INICIO]]))</f>
        <v>0.46341463414634149</v>
      </c>
      <c r="O144" s="11">
        <v>341912889</v>
      </c>
      <c r="P144" s="12">
        <v>44770</v>
      </c>
      <c r="Q144" s="13" t="s">
        <v>888</v>
      </c>
      <c r="R144" s="9">
        <f ca="1">+IF(Tabla2[[#This Row],[ESTADO ACTUAL DEL CONTRATO ]]="LIQUIDADO","OK",Tabla2[[#This Row],[FECHA DE TERMINACIÓN  DEL CONTRATO ]]-$Q$1)</f>
        <v>66</v>
      </c>
      <c r="S144" s="12">
        <v>44893</v>
      </c>
      <c r="T144" s="13"/>
      <c r="U144" s="16" t="s">
        <v>60</v>
      </c>
      <c r="V144" s="16" t="s">
        <v>60</v>
      </c>
      <c r="W144" s="16" t="s">
        <v>60</v>
      </c>
      <c r="X144" s="13" t="s">
        <v>76</v>
      </c>
      <c r="Y144" s="13" t="s">
        <v>172</v>
      </c>
      <c r="Z144" s="13" t="s">
        <v>63</v>
      </c>
      <c r="AA144" s="13" t="s">
        <v>459</v>
      </c>
      <c r="AB144" s="13"/>
      <c r="AC144" s="13"/>
      <c r="AD144" s="13"/>
      <c r="AE144" s="13"/>
      <c r="AF144" s="16" t="s">
        <v>60</v>
      </c>
      <c r="AG144" s="31" t="s">
        <v>889</v>
      </c>
      <c r="AH144" s="16" t="s">
        <v>60</v>
      </c>
      <c r="AI144" s="18">
        <v>44727</v>
      </c>
      <c r="AJ144" s="16" t="s">
        <v>60</v>
      </c>
      <c r="AK144" s="18">
        <f>+Tabla2[[#This Row],[FECHA DE TERMINACIÓN  DEL CONTRATO ]]+120</f>
        <v>45013</v>
      </c>
      <c r="AL144" s="18">
        <f>+Tabla2[[#This Row],[OPORTUNIDAD PARA LIQUIDADAR BILATERALMENTE]]+60</f>
        <v>45073</v>
      </c>
      <c r="AM144" s="18">
        <f>+Tabla2[[#This Row],[OPORTUNIDAD PARA LIQUIDAR UNILATERALMENTE]]+720</f>
        <v>45793</v>
      </c>
      <c r="AN144" s="13" t="s">
        <v>60</v>
      </c>
      <c r="AO144" s="16"/>
    </row>
    <row r="145" spans="1:41" ht="45" x14ac:dyDescent="0.25">
      <c r="A145" s="13" t="s">
        <v>44</v>
      </c>
      <c r="B145" s="13" t="s">
        <v>890</v>
      </c>
      <c r="C145" s="12">
        <v>44768</v>
      </c>
      <c r="D145" s="13" t="s">
        <v>891</v>
      </c>
      <c r="E145" s="9">
        <v>1017199562</v>
      </c>
      <c r="F145" s="13" t="s">
        <v>892</v>
      </c>
      <c r="G145" s="13" t="s">
        <v>893</v>
      </c>
      <c r="H145" s="13"/>
      <c r="I145" s="14"/>
      <c r="J145" s="13"/>
      <c r="K145" s="13" t="s">
        <v>49</v>
      </c>
      <c r="L145" s="13" t="s">
        <v>220</v>
      </c>
      <c r="M145" s="13" t="s">
        <v>74</v>
      </c>
      <c r="N145" s="10">
        <f ca="1">+IF(Tabla2[[#This Row],[DÍAS PENDIENTES DE EJECUCIÓN]]&lt;=0,1,($Q$1-Tabla2[[#This Row],[FECHA ACTA DE INICIO]])/(Tabla2[[#This Row],[FECHA DE TERMINACIÓN  DEL CONTRATO ]]-Tabla2[[#This Row],[FECHA ACTA DE INICIO]]))</f>
        <v>0.37341772151898733</v>
      </c>
      <c r="O145" s="11">
        <v>25119084</v>
      </c>
      <c r="P145" s="12">
        <v>44768</v>
      </c>
      <c r="Q145" s="13" t="s">
        <v>871</v>
      </c>
      <c r="R145" s="9">
        <f ca="1">+IF(Tabla2[[#This Row],[ESTADO ACTUAL DEL CONTRATO ]]="LIQUIDADO","OK",Tabla2[[#This Row],[FECHA DE TERMINACIÓN  DEL CONTRATO ]]-$Q$1)</f>
        <v>99</v>
      </c>
      <c r="S145" s="12">
        <v>44926</v>
      </c>
      <c r="T145" s="13"/>
      <c r="U145" s="16" t="s">
        <v>60</v>
      </c>
      <c r="V145" s="16" t="s">
        <v>60</v>
      </c>
      <c r="W145" s="16" t="s">
        <v>60</v>
      </c>
      <c r="X145" s="16" t="s">
        <v>854</v>
      </c>
      <c r="Y145" s="13" t="s">
        <v>77</v>
      </c>
      <c r="Z145" s="13" t="s">
        <v>63</v>
      </c>
      <c r="AA145" s="13" t="s">
        <v>78</v>
      </c>
      <c r="AB145" s="13"/>
      <c r="AC145" s="13"/>
      <c r="AD145" s="13"/>
      <c r="AE145" s="13"/>
      <c r="AF145" s="16" t="s">
        <v>60</v>
      </c>
      <c r="AG145" s="31" t="s">
        <v>894</v>
      </c>
      <c r="AH145" s="16" t="s">
        <v>60</v>
      </c>
      <c r="AI145" s="12">
        <v>44768</v>
      </c>
      <c r="AJ145" s="16" t="s">
        <v>60</v>
      </c>
      <c r="AK145" s="18">
        <f>+Tabla2[[#This Row],[FECHA DE TERMINACIÓN  DEL CONTRATO ]]+120</f>
        <v>45046</v>
      </c>
      <c r="AL145" s="18">
        <f>+Tabla2[[#This Row],[OPORTUNIDAD PARA LIQUIDADAR BILATERALMENTE]]+60</f>
        <v>45106</v>
      </c>
      <c r="AM145" s="18">
        <f>+Tabla2[[#This Row],[OPORTUNIDAD PARA LIQUIDAR UNILATERALMENTE]]+720</f>
        <v>45826</v>
      </c>
      <c r="AN145" s="13" t="s">
        <v>60</v>
      </c>
      <c r="AO145" s="16"/>
    </row>
    <row r="146" spans="1:41" ht="45" x14ac:dyDescent="0.25">
      <c r="A146" s="13" t="s">
        <v>44</v>
      </c>
      <c r="B146" s="13" t="s">
        <v>895</v>
      </c>
      <c r="C146" s="12">
        <v>44774</v>
      </c>
      <c r="D146" s="13" t="s">
        <v>54</v>
      </c>
      <c r="E146" s="9" t="s">
        <v>55</v>
      </c>
      <c r="F146" s="13" t="s">
        <v>896</v>
      </c>
      <c r="G146" s="13" t="s">
        <v>897</v>
      </c>
      <c r="H146" s="13"/>
      <c r="I146" s="14"/>
      <c r="J146" s="13"/>
      <c r="K146" s="13" t="s">
        <v>49</v>
      </c>
      <c r="L146" s="13" t="s">
        <v>50</v>
      </c>
      <c r="M146" s="13" t="s">
        <v>74</v>
      </c>
      <c r="N146" s="10">
        <f ca="1">+IF(Tabla2[[#This Row],[DÍAS PENDIENTES DE EJECUCIÓN]]&lt;=0,1,($Q$1-Tabla2[[#This Row],[FECHA ACTA DE INICIO]])/(Tabla2[[#This Row],[FECHA DE TERMINACIÓN  DEL CONTRATO ]]-Tabla2[[#This Row],[FECHA ACTA DE INICIO]]))</f>
        <v>0.34868421052631576</v>
      </c>
      <c r="O146" s="11">
        <v>217220012</v>
      </c>
      <c r="P146" s="12">
        <v>44774</v>
      </c>
      <c r="Q146" s="13" t="s">
        <v>898</v>
      </c>
      <c r="R146" s="9">
        <f ca="1">+IF(Tabla2[[#This Row],[ESTADO ACTUAL DEL CONTRATO ]]="LIQUIDADO","OK",Tabla2[[#This Row],[FECHA DE TERMINACIÓN  DEL CONTRATO ]]-$Q$1)</f>
        <v>99</v>
      </c>
      <c r="S146" s="12">
        <v>44926</v>
      </c>
      <c r="T146" s="13"/>
      <c r="U146" s="16" t="s">
        <v>60</v>
      </c>
      <c r="V146" s="16" t="s">
        <v>60</v>
      </c>
      <c r="W146" s="16" t="s">
        <v>60</v>
      </c>
      <c r="X146" s="13" t="s">
        <v>76</v>
      </c>
      <c r="Y146" s="13" t="s">
        <v>62</v>
      </c>
      <c r="Z146" s="13" t="s">
        <v>63</v>
      </c>
      <c r="AA146" s="16" t="s">
        <v>899</v>
      </c>
      <c r="AB146" s="13"/>
      <c r="AC146" s="13"/>
      <c r="AD146" s="13"/>
      <c r="AE146" s="13"/>
      <c r="AF146" s="16" t="s">
        <v>60</v>
      </c>
      <c r="AG146" s="31" t="s">
        <v>900</v>
      </c>
      <c r="AH146" s="16" t="s">
        <v>60</v>
      </c>
      <c r="AI146" s="18">
        <v>44773</v>
      </c>
      <c r="AJ146" s="16" t="s">
        <v>60</v>
      </c>
      <c r="AK146" s="18">
        <f>+Tabla2[[#This Row],[FECHA DE TERMINACIÓN  DEL CONTRATO ]]+120</f>
        <v>45046</v>
      </c>
      <c r="AL146" s="18">
        <f>+Tabla2[[#This Row],[OPORTUNIDAD PARA LIQUIDADAR BILATERALMENTE]]+60</f>
        <v>45106</v>
      </c>
      <c r="AM146" s="18">
        <f>+Tabla2[[#This Row],[OPORTUNIDAD PARA LIQUIDAR UNILATERALMENTE]]+720</f>
        <v>45826</v>
      </c>
      <c r="AN146" s="13" t="s">
        <v>60</v>
      </c>
      <c r="AO146" s="16"/>
    </row>
    <row r="147" spans="1:41" ht="45" x14ac:dyDescent="0.25">
      <c r="A147" s="13" t="s">
        <v>44</v>
      </c>
      <c r="B147" s="13" t="s">
        <v>901</v>
      </c>
      <c r="C147" s="12">
        <v>44774</v>
      </c>
      <c r="D147" s="13" t="s">
        <v>902</v>
      </c>
      <c r="E147" s="9">
        <v>1017239736</v>
      </c>
      <c r="F147" s="13" t="s">
        <v>903</v>
      </c>
      <c r="G147" s="13" t="s">
        <v>904</v>
      </c>
      <c r="H147" s="13"/>
      <c r="I147" s="14"/>
      <c r="J147" s="13"/>
      <c r="K147" s="13" t="s">
        <v>49</v>
      </c>
      <c r="L147" s="13" t="s">
        <v>220</v>
      </c>
      <c r="M147" s="13" t="s">
        <v>74</v>
      </c>
      <c r="N147" s="10">
        <f ca="1">+IF(Tabla2[[#This Row],[DÍAS PENDIENTES DE EJECUCIÓN]]&lt;=0,1,($Q$1-Tabla2[[#This Row],[FECHA ACTA DE INICIO]])/(Tabla2[[#This Row],[FECHA DE TERMINACIÓN  DEL CONTRATO ]]-Tabla2[[#This Row],[FECHA ACTA DE INICIO]]))</f>
        <v>0.34868421052631576</v>
      </c>
      <c r="O147" s="11" t="s">
        <v>905</v>
      </c>
      <c r="P147" s="12">
        <v>44774</v>
      </c>
      <c r="Q147" s="13" t="s">
        <v>898</v>
      </c>
      <c r="R147" s="9">
        <f ca="1">+IF(Tabla2[[#This Row],[ESTADO ACTUAL DEL CONTRATO ]]="LIQUIDADO","OK",Tabla2[[#This Row],[FECHA DE TERMINACIÓN  DEL CONTRATO ]]-$Q$1)</f>
        <v>99</v>
      </c>
      <c r="S147" s="12">
        <v>44926</v>
      </c>
      <c r="T147" s="13"/>
      <c r="U147" s="16" t="s">
        <v>60</v>
      </c>
      <c r="V147" s="16" t="s">
        <v>60</v>
      </c>
      <c r="W147" s="16" t="s">
        <v>60</v>
      </c>
      <c r="X147" s="13" t="s">
        <v>708</v>
      </c>
      <c r="Y147" s="13" t="s">
        <v>77</v>
      </c>
      <c r="Z147" s="13" t="s">
        <v>63</v>
      </c>
      <c r="AA147" s="13" t="s">
        <v>78</v>
      </c>
      <c r="AB147" s="13"/>
      <c r="AC147" s="13"/>
      <c r="AD147" s="13"/>
      <c r="AE147" s="13"/>
      <c r="AF147" s="16" t="s">
        <v>60</v>
      </c>
      <c r="AG147" s="31" t="s">
        <v>906</v>
      </c>
      <c r="AH147" s="16" t="s">
        <v>60</v>
      </c>
      <c r="AI147" s="12">
        <v>44774</v>
      </c>
      <c r="AJ147" s="16" t="s">
        <v>60</v>
      </c>
      <c r="AK147" s="18">
        <f>+Tabla2[[#This Row],[FECHA DE TERMINACIÓN  DEL CONTRATO ]]+120</f>
        <v>45046</v>
      </c>
      <c r="AL147" s="18">
        <f>+Tabla2[[#This Row],[OPORTUNIDAD PARA LIQUIDADAR BILATERALMENTE]]+60</f>
        <v>45106</v>
      </c>
      <c r="AM147" s="18">
        <f>+Tabla2[[#This Row],[OPORTUNIDAD PARA LIQUIDAR UNILATERALMENTE]]+720</f>
        <v>45826</v>
      </c>
      <c r="AN147" s="13" t="s">
        <v>60</v>
      </c>
      <c r="AO147" s="16"/>
    </row>
    <row r="148" spans="1:41" ht="45" x14ac:dyDescent="0.25">
      <c r="A148" s="13" t="s">
        <v>44</v>
      </c>
      <c r="B148" s="13" t="s">
        <v>907</v>
      </c>
      <c r="C148" s="12">
        <v>44774</v>
      </c>
      <c r="D148" s="13" t="s">
        <v>908</v>
      </c>
      <c r="E148" s="9">
        <v>43606361</v>
      </c>
      <c r="F148" s="13" t="s">
        <v>909</v>
      </c>
      <c r="G148" s="13" t="s">
        <v>910</v>
      </c>
      <c r="H148" s="13"/>
      <c r="I148" s="14"/>
      <c r="J148" s="13"/>
      <c r="K148" s="13" t="s">
        <v>49</v>
      </c>
      <c r="L148" s="13" t="s">
        <v>220</v>
      </c>
      <c r="M148" s="13" t="s">
        <v>74</v>
      </c>
      <c r="N148" s="10">
        <f ca="1">+IF(Tabla2[[#This Row],[DÍAS PENDIENTES DE EJECUCIÓN]]&lt;=0,1,($Q$1-Tabla2[[#This Row],[FECHA ACTA DE INICIO]])/(Tabla2[[#This Row],[FECHA DE TERMINACIÓN  DEL CONTRATO ]]-Tabla2[[#This Row],[FECHA ACTA DE INICIO]]))</f>
        <v>0.34868421052631576</v>
      </c>
      <c r="O148" s="11" t="s">
        <v>911</v>
      </c>
      <c r="P148" s="12">
        <v>44774</v>
      </c>
      <c r="Q148" s="13" t="s">
        <v>898</v>
      </c>
      <c r="R148" s="9">
        <f ca="1">+IF(Tabla2[[#This Row],[ESTADO ACTUAL DEL CONTRATO ]]="LIQUIDADO","OK",Tabla2[[#This Row],[FECHA DE TERMINACIÓN  DEL CONTRATO ]]-$Q$1)</f>
        <v>99</v>
      </c>
      <c r="S148" s="12">
        <v>44926</v>
      </c>
      <c r="T148" s="13"/>
      <c r="U148" s="16" t="s">
        <v>60</v>
      </c>
      <c r="V148" s="16" t="s">
        <v>60</v>
      </c>
      <c r="W148" s="16" t="s">
        <v>60</v>
      </c>
      <c r="X148" s="13" t="s">
        <v>708</v>
      </c>
      <c r="Y148" s="13" t="s">
        <v>421</v>
      </c>
      <c r="Z148" s="13" t="s">
        <v>63</v>
      </c>
      <c r="AA148" s="13" t="s">
        <v>840</v>
      </c>
      <c r="AB148" s="13"/>
      <c r="AC148" s="13"/>
      <c r="AD148" s="13"/>
      <c r="AE148" s="13"/>
      <c r="AF148" s="16" t="s">
        <v>60</v>
      </c>
      <c r="AG148" s="31" t="s">
        <v>912</v>
      </c>
      <c r="AH148" s="16" t="s">
        <v>60</v>
      </c>
      <c r="AI148" s="12">
        <v>44774</v>
      </c>
      <c r="AJ148" s="16" t="s">
        <v>60</v>
      </c>
      <c r="AK148" s="18">
        <f>+Tabla2[[#This Row],[FECHA DE TERMINACIÓN  DEL CONTRATO ]]+120</f>
        <v>45046</v>
      </c>
      <c r="AL148" s="18">
        <f>+Tabla2[[#This Row],[OPORTUNIDAD PARA LIQUIDADAR BILATERALMENTE]]+60</f>
        <v>45106</v>
      </c>
      <c r="AM148" s="18">
        <f>+Tabla2[[#This Row],[OPORTUNIDAD PARA LIQUIDAR UNILATERALMENTE]]+720</f>
        <v>45826</v>
      </c>
      <c r="AN148" s="13" t="s">
        <v>60</v>
      </c>
      <c r="AO148" s="16"/>
    </row>
    <row r="149" spans="1:41" ht="45" x14ac:dyDescent="0.25">
      <c r="A149" s="13" t="s">
        <v>44</v>
      </c>
      <c r="B149" s="13" t="s">
        <v>913</v>
      </c>
      <c r="C149" s="12">
        <v>44776</v>
      </c>
      <c r="D149" s="13" t="s">
        <v>914</v>
      </c>
      <c r="E149" s="9">
        <v>890909297</v>
      </c>
      <c r="F149" s="13" t="s">
        <v>915</v>
      </c>
      <c r="G149" s="13" t="s">
        <v>916</v>
      </c>
      <c r="H149" s="13"/>
      <c r="I149" s="14"/>
      <c r="J149" s="13"/>
      <c r="K149" s="13" t="s">
        <v>49</v>
      </c>
      <c r="L149" s="13" t="s">
        <v>50</v>
      </c>
      <c r="M149" s="13" t="s">
        <v>74</v>
      </c>
      <c r="N149" s="10">
        <f ca="1">+IF(Tabla2[[#This Row],[DÍAS PENDIENTES DE EJECUCIÓN]]&lt;=0,1,($Q$1-Tabla2[[#This Row],[FECHA ACTA DE INICIO]])/(Tabla2[[#This Row],[FECHA DE TERMINACIÓN  DEL CONTRATO ]]-Tabla2[[#This Row],[FECHA ACTA DE INICIO]]))</f>
        <v>0.34</v>
      </c>
      <c r="O149" s="11">
        <v>219752309</v>
      </c>
      <c r="P149" s="12">
        <v>44776</v>
      </c>
      <c r="Q149" s="13" t="s">
        <v>898</v>
      </c>
      <c r="R149" s="9">
        <f ca="1">+IF(Tabla2[[#This Row],[ESTADO ACTUAL DEL CONTRATO ]]="LIQUIDADO","OK",Tabla2[[#This Row],[FECHA DE TERMINACIÓN  DEL CONTRATO ]]-$Q$1)</f>
        <v>99</v>
      </c>
      <c r="S149" s="12">
        <v>44926</v>
      </c>
      <c r="T149" s="13"/>
      <c r="U149" s="16" t="s">
        <v>60</v>
      </c>
      <c r="V149" s="16" t="s">
        <v>60</v>
      </c>
      <c r="W149" s="16" t="s">
        <v>60</v>
      </c>
      <c r="X149" s="13" t="s">
        <v>76</v>
      </c>
      <c r="Y149" s="13" t="s">
        <v>133</v>
      </c>
      <c r="Z149" s="13" t="s">
        <v>63</v>
      </c>
      <c r="AA149" s="13" t="s">
        <v>917</v>
      </c>
      <c r="AB149" s="13"/>
      <c r="AC149" s="13"/>
      <c r="AD149" s="13"/>
      <c r="AE149" s="13"/>
      <c r="AF149" s="16" t="s">
        <v>60</v>
      </c>
      <c r="AG149" s="31" t="s">
        <v>918</v>
      </c>
      <c r="AH149" s="16" t="s">
        <v>60</v>
      </c>
      <c r="AI149" s="12">
        <v>44774</v>
      </c>
      <c r="AJ149" s="16" t="s">
        <v>60</v>
      </c>
      <c r="AK149" s="18">
        <f>+Tabla2[[#This Row],[FECHA DE TERMINACIÓN  DEL CONTRATO ]]+120</f>
        <v>45046</v>
      </c>
      <c r="AL149" s="18">
        <f>+Tabla2[[#This Row],[OPORTUNIDAD PARA LIQUIDADAR BILATERALMENTE]]+60</f>
        <v>45106</v>
      </c>
      <c r="AM149" s="18">
        <f>+Tabla2[[#This Row],[OPORTUNIDAD PARA LIQUIDAR UNILATERALMENTE]]+720</f>
        <v>45826</v>
      </c>
      <c r="AN149" s="13" t="s">
        <v>60</v>
      </c>
      <c r="AO149" s="16"/>
    </row>
    <row r="150" spans="1:41" ht="45" x14ac:dyDescent="0.25">
      <c r="A150" s="13" t="s">
        <v>44</v>
      </c>
      <c r="B150" s="13" t="s">
        <v>919</v>
      </c>
      <c r="C150" s="12">
        <v>44777</v>
      </c>
      <c r="D150" s="13" t="s">
        <v>920</v>
      </c>
      <c r="E150" s="9">
        <v>35890827</v>
      </c>
      <c r="F150" s="13" t="s">
        <v>921</v>
      </c>
      <c r="G150" s="13" t="s">
        <v>922</v>
      </c>
      <c r="H150" s="13"/>
      <c r="I150" s="14"/>
      <c r="J150" s="13"/>
      <c r="K150" s="13" t="s">
        <v>49</v>
      </c>
      <c r="L150" s="13" t="s">
        <v>220</v>
      </c>
      <c r="M150" s="13" t="s">
        <v>74</v>
      </c>
      <c r="N150" s="10">
        <f ca="1">+IF(Tabla2[[#This Row],[DÍAS PENDIENTES DE EJECUCIÓN]]&lt;=0,1,($Q$1-Tabla2[[#This Row],[FECHA ACTA DE INICIO]])/(Tabla2[[#This Row],[FECHA DE TERMINACIÓN  DEL CONTRATO ]]-Tabla2[[#This Row],[FECHA ACTA DE INICIO]]))</f>
        <v>0.33557046979865773</v>
      </c>
      <c r="O150" s="11">
        <v>26885182</v>
      </c>
      <c r="P150" s="12">
        <v>44777</v>
      </c>
      <c r="Q150" s="13" t="s">
        <v>898</v>
      </c>
      <c r="R150" s="9">
        <f ca="1">+IF(Tabla2[[#This Row],[ESTADO ACTUAL DEL CONTRATO ]]="LIQUIDADO","OK",Tabla2[[#This Row],[FECHA DE TERMINACIÓN  DEL CONTRATO ]]-$Q$1)</f>
        <v>99</v>
      </c>
      <c r="S150" s="12">
        <v>44926</v>
      </c>
      <c r="T150" s="13"/>
      <c r="U150" s="16" t="s">
        <v>60</v>
      </c>
      <c r="V150" s="16" t="s">
        <v>60</v>
      </c>
      <c r="W150" s="16" t="s">
        <v>60</v>
      </c>
      <c r="X150" s="16" t="s">
        <v>854</v>
      </c>
      <c r="Y150" s="13" t="s">
        <v>182</v>
      </c>
      <c r="Z150" s="13" t="s">
        <v>63</v>
      </c>
      <c r="AA150" s="16"/>
      <c r="AB150" s="13"/>
      <c r="AC150" s="13"/>
      <c r="AD150" s="13"/>
      <c r="AE150" s="13"/>
      <c r="AF150" s="16" t="s">
        <v>60</v>
      </c>
      <c r="AG150" s="31" t="s">
        <v>923</v>
      </c>
      <c r="AH150" s="16" t="s">
        <v>60</v>
      </c>
      <c r="AI150" s="12">
        <v>44777</v>
      </c>
      <c r="AJ150" s="16" t="s">
        <v>60</v>
      </c>
      <c r="AK150" s="18">
        <f>+Tabla2[[#This Row],[FECHA DE TERMINACIÓN  DEL CONTRATO ]]+120</f>
        <v>45046</v>
      </c>
      <c r="AL150" s="18">
        <f>+Tabla2[[#This Row],[OPORTUNIDAD PARA LIQUIDADAR BILATERALMENTE]]+60</f>
        <v>45106</v>
      </c>
      <c r="AM150" s="18">
        <f>+Tabla2[[#This Row],[OPORTUNIDAD PARA LIQUIDAR UNILATERALMENTE]]+720</f>
        <v>45826</v>
      </c>
      <c r="AN150" s="13" t="s">
        <v>60</v>
      </c>
      <c r="AO150" s="16"/>
    </row>
    <row r="151" spans="1:41" ht="45" x14ac:dyDescent="0.25">
      <c r="A151" s="13" t="s">
        <v>44</v>
      </c>
      <c r="B151" s="13" t="s">
        <v>924</v>
      </c>
      <c r="C151" s="12">
        <v>44777</v>
      </c>
      <c r="D151" s="13" t="s">
        <v>917</v>
      </c>
      <c r="E151" s="9">
        <v>71226171</v>
      </c>
      <c r="F151" s="13" t="s">
        <v>582</v>
      </c>
      <c r="G151" s="13" t="s">
        <v>925</v>
      </c>
      <c r="H151" s="13"/>
      <c r="I151" s="14"/>
      <c r="J151" s="13"/>
      <c r="K151" s="13" t="s">
        <v>49</v>
      </c>
      <c r="L151" s="13" t="s">
        <v>220</v>
      </c>
      <c r="M151" s="13" t="s">
        <v>74</v>
      </c>
      <c r="N151" s="10">
        <f ca="1">+IF(Tabla2[[#This Row],[DÍAS PENDIENTES DE EJECUCIÓN]]&lt;=0,1,($Q$1-Tabla2[[#This Row],[FECHA ACTA DE INICIO]])/(Tabla2[[#This Row],[FECHA DE TERMINACIÓN  DEL CONTRATO ]]-Tabla2[[#This Row],[FECHA ACTA DE INICIO]]))</f>
        <v>0.33557046979865773</v>
      </c>
      <c r="O151" s="11">
        <v>26885182</v>
      </c>
      <c r="P151" s="12">
        <v>44777</v>
      </c>
      <c r="Q151" s="13" t="s">
        <v>898</v>
      </c>
      <c r="R151" s="9">
        <f ca="1">+IF(Tabla2[[#This Row],[ESTADO ACTUAL DEL CONTRATO ]]="LIQUIDADO","OK",Tabla2[[#This Row],[FECHA DE TERMINACIÓN  DEL CONTRATO ]]-$Q$1)</f>
        <v>99</v>
      </c>
      <c r="S151" s="12">
        <v>44926</v>
      </c>
      <c r="T151" s="13"/>
      <c r="U151" s="16" t="s">
        <v>60</v>
      </c>
      <c r="V151" s="16" t="s">
        <v>60</v>
      </c>
      <c r="W151" s="16" t="s">
        <v>60</v>
      </c>
      <c r="X151" s="16" t="s">
        <v>854</v>
      </c>
      <c r="Y151" s="13" t="s">
        <v>133</v>
      </c>
      <c r="Z151" s="13" t="s">
        <v>63</v>
      </c>
      <c r="AA151" s="16"/>
      <c r="AB151" s="13"/>
      <c r="AC151" s="13"/>
      <c r="AD151" s="13"/>
      <c r="AE151" s="13"/>
      <c r="AF151" s="16" t="s">
        <v>60</v>
      </c>
      <c r="AG151" s="31" t="s">
        <v>926</v>
      </c>
      <c r="AH151" s="16" t="s">
        <v>60</v>
      </c>
      <c r="AI151" s="12">
        <v>44777</v>
      </c>
      <c r="AJ151" s="16" t="s">
        <v>60</v>
      </c>
      <c r="AK151" s="18">
        <f>+Tabla2[[#This Row],[FECHA DE TERMINACIÓN  DEL CONTRATO ]]+120</f>
        <v>45046</v>
      </c>
      <c r="AL151" s="18">
        <f>+Tabla2[[#This Row],[OPORTUNIDAD PARA LIQUIDADAR BILATERALMENTE]]+60</f>
        <v>45106</v>
      </c>
      <c r="AM151" s="18">
        <f>+Tabla2[[#This Row],[OPORTUNIDAD PARA LIQUIDAR UNILATERALMENTE]]+720</f>
        <v>45826</v>
      </c>
      <c r="AN151" s="13" t="s">
        <v>60</v>
      </c>
      <c r="AO151" s="16"/>
    </row>
    <row r="152" spans="1:41" ht="45" x14ac:dyDescent="0.25">
      <c r="A152" s="13" t="s">
        <v>44</v>
      </c>
      <c r="B152" s="13" t="s">
        <v>927</v>
      </c>
      <c r="C152" s="12">
        <v>44778</v>
      </c>
      <c r="D152" s="13" t="s">
        <v>928</v>
      </c>
      <c r="E152" s="9">
        <v>830113914</v>
      </c>
      <c r="F152" s="13" t="s">
        <v>929</v>
      </c>
      <c r="G152" s="13" t="s">
        <v>930</v>
      </c>
      <c r="H152" s="13"/>
      <c r="I152" s="14"/>
      <c r="J152" s="13"/>
      <c r="K152" s="13" t="s">
        <v>92</v>
      </c>
      <c r="L152" s="13" t="s">
        <v>687</v>
      </c>
      <c r="M152" s="13" t="s">
        <v>74</v>
      </c>
      <c r="N152" s="10">
        <f ca="1">+IF(Tabla2[[#This Row],[DÍAS PENDIENTES DE EJECUCIÓN]]&lt;=0,1,($Q$1-Tabla2[[#This Row],[FECHA ACTA DE INICIO]])/(Tabla2[[#This Row],[FECHA DE TERMINACIÓN  DEL CONTRATO ]]-Tabla2[[#This Row],[FECHA ACTA DE INICIO]]))</f>
        <v>0.30281690140845069</v>
      </c>
      <c r="O152" s="11">
        <v>44016127</v>
      </c>
      <c r="P152" s="12">
        <v>44784</v>
      </c>
      <c r="Q152" s="13" t="s">
        <v>931</v>
      </c>
      <c r="R152" s="9">
        <f ca="1">+IF(Tabla2[[#This Row],[ESTADO ACTUAL DEL CONTRATO ]]="LIQUIDADO","OK",Tabla2[[#This Row],[FECHA DE TERMINACIÓN  DEL CONTRATO ]]-$Q$1)</f>
        <v>99</v>
      </c>
      <c r="S152" s="12">
        <v>44926</v>
      </c>
      <c r="T152" s="13"/>
      <c r="U152" s="16" t="s">
        <v>60</v>
      </c>
      <c r="V152" s="16" t="s">
        <v>60</v>
      </c>
      <c r="W152" s="16" t="s">
        <v>60</v>
      </c>
      <c r="X152" s="16" t="s">
        <v>854</v>
      </c>
      <c r="Y152" s="13" t="s">
        <v>96</v>
      </c>
      <c r="Z152" s="13" t="s">
        <v>63</v>
      </c>
      <c r="AA152" s="13" t="s">
        <v>97</v>
      </c>
      <c r="AB152" s="13"/>
      <c r="AC152" s="13"/>
      <c r="AD152" s="13"/>
      <c r="AE152" s="13"/>
      <c r="AF152" s="16" t="s">
        <v>60</v>
      </c>
      <c r="AG152" s="31" t="s">
        <v>932</v>
      </c>
      <c r="AH152" s="16" t="s">
        <v>60</v>
      </c>
      <c r="AI152" s="18">
        <v>44755</v>
      </c>
      <c r="AJ152" s="16" t="s">
        <v>60</v>
      </c>
      <c r="AK152" s="18">
        <f>+Tabla2[[#This Row],[FECHA DE TERMINACIÓN  DEL CONTRATO ]]+120</f>
        <v>45046</v>
      </c>
      <c r="AL152" s="18">
        <f>+Tabla2[[#This Row],[OPORTUNIDAD PARA LIQUIDADAR BILATERALMENTE]]+60</f>
        <v>45106</v>
      </c>
      <c r="AM152" s="18">
        <f>+Tabla2[[#This Row],[OPORTUNIDAD PARA LIQUIDAR UNILATERALMENTE]]+720</f>
        <v>45826</v>
      </c>
      <c r="AN152" s="13" t="s">
        <v>60</v>
      </c>
      <c r="AO152" s="16"/>
    </row>
    <row r="153" spans="1:41" ht="45" x14ac:dyDescent="0.25">
      <c r="A153" s="13" t="s">
        <v>44</v>
      </c>
      <c r="B153" s="13" t="s">
        <v>933</v>
      </c>
      <c r="C153" s="12">
        <v>44790</v>
      </c>
      <c r="D153" s="13" t="s">
        <v>708</v>
      </c>
      <c r="E153" s="9">
        <v>43922875</v>
      </c>
      <c r="F153" s="13" t="s">
        <v>934</v>
      </c>
      <c r="G153" s="13" t="s">
        <v>935</v>
      </c>
      <c r="H153" s="13"/>
      <c r="I153" s="14"/>
      <c r="J153" s="13"/>
      <c r="K153" s="13" t="s">
        <v>49</v>
      </c>
      <c r="L153" s="13" t="s">
        <v>220</v>
      </c>
      <c r="M153" s="13" t="s">
        <v>74</v>
      </c>
      <c r="N153" s="10">
        <f ca="1">+IF(Tabla2[[#This Row],[DÍAS PENDIENTES DE EJECUCIÓN]]&lt;=0,1,($Q$1-Tabla2[[#This Row],[FECHA ACTA DE INICIO]])/(Tabla2[[#This Row],[FECHA DE TERMINACIÓN  DEL CONTRATO ]]-Tabla2[[#This Row],[FECHA ACTA DE INICIO]]))</f>
        <v>0.27205882352941174</v>
      </c>
      <c r="O153" s="11">
        <v>24523646</v>
      </c>
      <c r="P153" s="12">
        <v>44790</v>
      </c>
      <c r="Q153" s="13" t="s">
        <v>936</v>
      </c>
      <c r="R153" s="9">
        <f ca="1">+IF(Tabla2[[#This Row],[ESTADO ACTUAL DEL CONTRATO ]]="LIQUIDADO","OK",Tabla2[[#This Row],[FECHA DE TERMINACIÓN  DEL CONTRATO ]]-$Q$1)</f>
        <v>99</v>
      </c>
      <c r="S153" s="12">
        <v>44926</v>
      </c>
      <c r="T153" s="13"/>
      <c r="U153" s="16" t="s">
        <v>60</v>
      </c>
      <c r="V153" s="16" t="s">
        <v>60</v>
      </c>
      <c r="W153" s="16" t="s">
        <v>60</v>
      </c>
      <c r="X153" s="16" t="s">
        <v>854</v>
      </c>
      <c r="Y153" s="13" t="s">
        <v>255</v>
      </c>
      <c r="Z153" s="13" t="s">
        <v>63</v>
      </c>
      <c r="AA153" s="13" t="s">
        <v>256</v>
      </c>
      <c r="AB153" s="13"/>
      <c r="AC153" s="13"/>
      <c r="AD153" s="13"/>
      <c r="AE153" s="13"/>
      <c r="AF153" s="16" t="s">
        <v>60</v>
      </c>
      <c r="AG153" s="31" t="s">
        <v>937</v>
      </c>
      <c r="AH153" s="16" t="s">
        <v>60</v>
      </c>
      <c r="AI153" s="18">
        <v>44790</v>
      </c>
      <c r="AJ153" s="16" t="s">
        <v>60</v>
      </c>
      <c r="AK153" s="18">
        <f>+Tabla2[[#This Row],[FECHA DE TERMINACIÓN  DEL CONTRATO ]]+120</f>
        <v>45046</v>
      </c>
      <c r="AL153" s="18">
        <f>+Tabla2[[#This Row],[OPORTUNIDAD PARA LIQUIDADAR BILATERALMENTE]]+60</f>
        <v>45106</v>
      </c>
      <c r="AM153" s="18">
        <f>+Tabla2[[#This Row],[OPORTUNIDAD PARA LIQUIDAR UNILATERALMENTE]]+720</f>
        <v>45826</v>
      </c>
      <c r="AN153" s="13" t="s">
        <v>60</v>
      </c>
      <c r="AO153" s="16"/>
    </row>
    <row r="154" spans="1:41" ht="60" x14ac:dyDescent="0.25">
      <c r="A154" s="13" t="s">
        <v>44</v>
      </c>
      <c r="B154" s="13" t="s">
        <v>938</v>
      </c>
      <c r="C154" s="12">
        <v>44799</v>
      </c>
      <c r="D154" s="13" t="s">
        <v>939</v>
      </c>
      <c r="E154" s="9" t="s">
        <v>940</v>
      </c>
      <c r="F154" s="13" t="s">
        <v>941</v>
      </c>
      <c r="G154" s="13" t="s">
        <v>942</v>
      </c>
      <c r="H154" s="13"/>
      <c r="I154" s="14"/>
      <c r="J154" s="13"/>
      <c r="K154" s="13" t="s">
        <v>49</v>
      </c>
      <c r="L154" s="13" t="s">
        <v>220</v>
      </c>
      <c r="M154" s="13" t="s">
        <v>74</v>
      </c>
      <c r="N154" s="10">
        <f ca="1">+IF(Tabla2[[#This Row],[DÍAS PENDIENTES DE EJECUCIÓN]]&lt;=0,1,($Q$1-Tabla2[[#This Row],[FECHA ACTA DE INICIO]])/(Tabla2[[#This Row],[FECHA DE TERMINACIÓN  DEL CONTRATO ]]-Tabla2[[#This Row],[FECHA ACTA DE INICIO]]))</f>
        <v>0.18300653594771241</v>
      </c>
      <c r="O154" s="11">
        <v>115683031</v>
      </c>
      <c r="P154" s="12">
        <v>44799</v>
      </c>
      <c r="Q154" s="13" t="s">
        <v>898</v>
      </c>
      <c r="R154" s="9">
        <f ca="1">+IF(Tabla2[[#This Row],[ESTADO ACTUAL DEL CONTRATO ]]="LIQUIDADO","OK",Tabla2[[#This Row],[FECHA DE TERMINACIÓN  DEL CONTRATO ]]-$Q$1)</f>
        <v>125</v>
      </c>
      <c r="S154" s="12">
        <v>44952</v>
      </c>
      <c r="T154" s="13"/>
      <c r="U154" s="16" t="s">
        <v>60</v>
      </c>
      <c r="V154" s="16" t="s">
        <v>60</v>
      </c>
      <c r="W154" s="16" t="s">
        <v>60</v>
      </c>
      <c r="X154" s="13" t="s">
        <v>76</v>
      </c>
      <c r="Y154" s="13" t="s">
        <v>172</v>
      </c>
      <c r="Z154" s="13" t="s">
        <v>63</v>
      </c>
      <c r="AA154" s="13" t="s">
        <v>459</v>
      </c>
      <c r="AB154" s="13"/>
      <c r="AC154" s="13"/>
      <c r="AD154" s="13"/>
      <c r="AE154" s="13"/>
      <c r="AF154" s="16" t="s">
        <v>60</v>
      </c>
      <c r="AG154" s="31" t="s">
        <v>943</v>
      </c>
      <c r="AH154" s="16" t="s">
        <v>60</v>
      </c>
      <c r="AI154" s="12">
        <v>44799</v>
      </c>
      <c r="AJ154" s="16" t="s">
        <v>60</v>
      </c>
      <c r="AK154" s="18">
        <f>+Tabla2[[#This Row],[FECHA DE TERMINACIÓN  DEL CONTRATO ]]+120</f>
        <v>45072</v>
      </c>
      <c r="AL154" s="18">
        <f>+Tabla2[[#This Row],[OPORTUNIDAD PARA LIQUIDADAR BILATERALMENTE]]+60</f>
        <v>45132</v>
      </c>
      <c r="AM154" s="18">
        <f>+Tabla2[[#This Row],[OPORTUNIDAD PARA LIQUIDAR UNILATERALMENTE]]+720</f>
        <v>45852</v>
      </c>
      <c r="AN154" s="13" t="s">
        <v>60</v>
      </c>
      <c r="AO154" s="16"/>
    </row>
    <row r="155" spans="1:41" ht="60" x14ac:dyDescent="0.25">
      <c r="A155" s="13" t="s">
        <v>44</v>
      </c>
      <c r="B155" s="13" t="s">
        <v>944</v>
      </c>
      <c r="C155" s="12">
        <v>44798</v>
      </c>
      <c r="D155" s="13" t="s">
        <v>945</v>
      </c>
      <c r="E155" s="9">
        <v>44007753</v>
      </c>
      <c r="F155" s="13" t="s">
        <v>946</v>
      </c>
      <c r="G155" s="13" t="s">
        <v>947</v>
      </c>
      <c r="H155" s="13"/>
      <c r="I155" s="14"/>
      <c r="J155" s="13"/>
      <c r="K155" s="13" t="s">
        <v>49</v>
      </c>
      <c r="L155" s="13" t="s">
        <v>220</v>
      </c>
      <c r="M155" s="13" t="s">
        <v>74</v>
      </c>
      <c r="N155" s="10">
        <f ca="1">+IF(Tabla2[[#This Row],[DÍAS PENDIENTES DE EJECUCIÓN]]&lt;=0,1,($Q$1-Tabla2[[#This Row],[FECHA ACTA DE INICIO]])/(Tabla2[[#This Row],[FECHA DE TERMINACIÓN  DEL CONTRATO ]]-Tabla2[[#This Row],[FECHA ACTA DE INICIO]]))</f>
        <v>0.2265625</v>
      </c>
      <c r="O155" s="11">
        <v>23070392</v>
      </c>
      <c r="P155" s="12">
        <v>44798</v>
      </c>
      <c r="Q155" s="13" t="s">
        <v>948</v>
      </c>
      <c r="R155" s="9">
        <f ca="1">+IF(Tabla2[[#This Row],[ESTADO ACTUAL DEL CONTRATO ]]="LIQUIDADO","OK",Tabla2[[#This Row],[FECHA DE TERMINACIÓN  DEL CONTRATO ]]-$Q$1)</f>
        <v>99</v>
      </c>
      <c r="S155" s="12">
        <v>44926</v>
      </c>
      <c r="T155" s="13"/>
      <c r="U155" s="16" t="s">
        <v>60</v>
      </c>
      <c r="V155" s="16" t="s">
        <v>60</v>
      </c>
      <c r="W155" s="16" t="s">
        <v>60</v>
      </c>
      <c r="X155" s="13" t="s">
        <v>76</v>
      </c>
      <c r="Y155" s="13" t="s">
        <v>133</v>
      </c>
      <c r="Z155" s="13" t="s">
        <v>63</v>
      </c>
      <c r="AA155" s="16"/>
      <c r="AB155" s="13"/>
      <c r="AC155" s="13"/>
      <c r="AD155" s="13"/>
      <c r="AE155" s="13"/>
      <c r="AF155" s="16" t="s">
        <v>60</v>
      </c>
      <c r="AG155" s="31" t="s">
        <v>949</v>
      </c>
      <c r="AH155" s="16" t="s">
        <v>60</v>
      </c>
      <c r="AI155" s="18">
        <v>44798</v>
      </c>
      <c r="AJ155" s="16" t="s">
        <v>60</v>
      </c>
      <c r="AK155" s="18">
        <f>+Tabla2[[#This Row],[FECHA DE TERMINACIÓN  DEL CONTRATO ]]+120</f>
        <v>45046</v>
      </c>
      <c r="AL155" s="18">
        <f>+Tabla2[[#This Row],[OPORTUNIDAD PARA LIQUIDADAR BILATERALMENTE]]+60</f>
        <v>45106</v>
      </c>
      <c r="AM155" s="18">
        <f>+Tabla2[[#This Row],[OPORTUNIDAD PARA LIQUIDAR UNILATERALMENTE]]+720</f>
        <v>45826</v>
      </c>
      <c r="AN155" s="13" t="s">
        <v>60</v>
      </c>
      <c r="AO155" s="16"/>
    </row>
    <row r="156" spans="1:41" ht="45" x14ac:dyDescent="0.25">
      <c r="A156" s="13" t="s">
        <v>44</v>
      </c>
      <c r="B156" s="13" t="s">
        <v>950</v>
      </c>
      <c r="C156" s="12">
        <v>44802</v>
      </c>
      <c r="D156" s="13" t="s">
        <v>951</v>
      </c>
      <c r="E156" s="9">
        <v>1020419632</v>
      </c>
      <c r="F156" s="13" t="s">
        <v>952</v>
      </c>
      <c r="G156" s="13" t="s">
        <v>953</v>
      </c>
      <c r="H156" s="13"/>
      <c r="I156" s="14"/>
      <c r="J156" s="13"/>
      <c r="K156" s="13" t="s">
        <v>49</v>
      </c>
      <c r="L156" s="13" t="s">
        <v>220</v>
      </c>
      <c r="M156" s="13" t="s">
        <v>74</v>
      </c>
      <c r="N156" s="10">
        <f ca="1">+IF(Tabla2[[#This Row],[DÍAS PENDIENTES DE EJECUCIÓN]]&lt;=0,1,($Q$1-Tabla2[[#This Row],[FECHA ACTA DE INICIO]])/(Tabla2[[#This Row],[FECHA DE TERMINACIÓN  DEL CONTRATO ]]-Tabla2[[#This Row],[FECHA ACTA DE INICIO]]))</f>
        <v>0.1951219512195122</v>
      </c>
      <c r="O156" s="11">
        <v>23070392</v>
      </c>
      <c r="P156" s="12">
        <v>44803</v>
      </c>
      <c r="Q156" s="13" t="s">
        <v>954</v>
      </c>
      <c r="R156" s="9">
        <f ca="1">+IF(Tabla2[[#This Row],[ESTADO ACTUAL DEL CONTRATO ]]="LIQUIDADO","OK",Tabla2[[#This Row],[FECHA DE TERMINACIÓN  DEL CONTRATO ]]-$Q$1)</f>
        <v>99</v>
      </c>
      <c r="S156" s="12">
        <v>44926</v>
      </c>
      <c r="T156" s="13"/>
      <c r="U156" s="16" t="s">
        <v>60</v>
      </c>
      <c r="V156" s="16" t="s">
        <v>60</v>
      </c>
      <c r="W156" s="16" t="s">
        <v>60</v>
      </c>
      <c r="X156" s="13" t="s">
        <v>643</v>
      </c>
      <c r="Y156" s="13" t="s">
        <v>255</v>
      </c>
      <c r="Z156" s="13" t="s">
        <v>63</v>
      </c>
      <c r="AA156" s="16" t="s">
        <v>256</v>
      </c>
      <c r="AB156" s="13"/>
      <c r="AC156" s="13"/>
      <c r="AD156" s="13"/>
      <c r="AE156" s="13"/>
      <c r="AF156" s="16" t="s">
        <v>60</v>
      </c>
      <c r="AG156" s="31" t="s">
        <v>955</v>
      </c>
      <c r="AH156" s="16" t="s">
        <v>60</v>
      </c>
      <c r="AI156" s="18">
        <v>44802</v>
      </c>
      <c r="AJ156" s="16" t="s">
        <v>60</v>
      </c>
      <c r="AK156" s="18">
        <f>+Tabla2[[#This Row],[FECHA DE TERMINACIÓN  DEL CONTRATO ]]+120</f>
        <v>45046</v>
      </c>
      <c r="AL156" s="18">
        <f>+Tabla2[[#This Row],[OPORTUNIDAD PARA LIQUIDADAR BILATERALMENTE]]+60</f>
        <v>45106</v>
      </c>
      <c r="AM156" s="18">
        <f>+Tabla2[[#This Row],[OPORTUNIDAD PARA LIQUIDAR UNILATERALMENTE]]+720</f>
        <v>45826</v>
      </c>
      <c r="AN156" s="13" t="s">
        <v>60</v>
      </c>
      <c r="AO156" s="16"/>
    </row>
    <row r="157" spans="1:41" ht="60" x14ac:dyDescent="0.25">
      <c r="A157" s="13" t="s">
        <v>44</v>
      </c>
      <c r="B157" s="13" t="s">
        <v>956</v>
      </c>
      <c r="C157" s="12">
        <v>44805</v>
      </c>
      <c r="D157" s="13" t="s">
        <v>429</v>
      </c>
      <c r="E157" s="9">
        <v>71783637</v>
      </c>
      <c r="F157" s="13" t="s">
        <v>957</v>
      </c>
      <c r="G157" s="13" t="s">
        <v>958</v>
      </c>
      <c r="H157" s="13"/>
      <c r="I157" s="14"/>
      <c r="J157" s="13"/>
      <c r="K157" s="13" t="s">
        <v>49</v>
      </c>
      <c r="L157" s="13" t="s">
        <v>220</v>
      </c>
      <c r="M157" s="13" t="s">
        <v>74</v>
      </c>
      <c r="N157" s="10">
        <f ca="1">+IF(Tabla2[[#This Row],[DÍAS PENDIENTES DE EJECUCIÓN]]&lt;=0,1,($Q$1-Tabla2[[#This Row],[FECHA ACTA DE INICIO]])/(Tabla2[[#This Row],[FECHA DE TERMINACIÓN  DEL CONTRATO ]]-Tabla2[[#This Row],[FECHA ACTA DE INICIO]]))</f>
        <v>0.18181818181818182</v>
      </c>
      <c r="O157" s="11">
        <v>30000000</v>
      </c>
      <c r="P157" s="12">
        <v>44805</v>
      </c>
      <c r="Q157" s="13" t="s">
        <v>888</v>
      </c>
      <c r="R157" s="9">
        <f ca="1">+IF(Tabla2[[#This Row],[ESTADO ACTUAL DEL CONTRATO ]]="LIQUIDADO","OK",Tabla2[[#This Row],[FECHA DE TERMINACIÓN  DEL CONTRATO ]]-$Q$1)</f>
        <v>99</v>
      </c>
      <c r="S157" s="12">
        <v>44926</v>
      </c>
      <c r="T157" s="13"/>
      <c r="U157" s="16" t="s">
        <v>60</v>
      </c>
      <c r="V157" s="16" t="s">
        <v>60</v>
      </c>
      <c r="W157" s="16" t="s">
        <v>60</v>
      </c>
      <c r="X157" s="13" t="s">
        <v>854</v>
      </c>
      <c r="Y157" s="13" t="s">
        <v>432</v>
      </c>
      <c r="Z157" s="13" t="s">
        <v>63</v>
      </c>
      <c r="AA157" s="16"/>
      <c r="AB157" s="13"/>
      <c r="AC157" s="13"/>
      <c r="AD157" s="13"/>
      <c r="AE157" s="13"/>
      <c r="AF157" s="16" t="s">
        <v>60</v>
      </c>
      <c r="AG157" s="31" t="s">
        <v>959</v>
      </c>
      <c r="AH157" s="16" t="s">
        <v>60</v>
      </c>
      <c r="AI157" s="18">
        <v>44805</v>
      </c>
      <c r="AJ157" s="16" t="s">
        <v>60</v>
      </c>
      <c r="AK157" s="18">
        <f>+Tabla2[[#This Row],[FECHA DE TERMINACIÓN  DEL CONTRATO ]]+120</f>
        <v>45046</v>
      </c>
      <c r="AL157" s="18">
        <f>+Tabla2[[#This Row],[OPORTUNIDAD PARA LIQUIDADAR BILATERALMENTE]]+60</f>
        <v>45106</v>
      </c>
      <c r="AM157" s="18">
        <f>+Tabla2[[#This Row],[OPORTUNIDAD PARA LIQUIDAR UNILATERALMENTE]]+720</f>
        <v>45826</v>
      </c>
      <c r="AN157" s="13" t="s">
        <v>60</v>
      </c>
      <c r="AO157" s="16"/>
    </row>
    <row r="158" spans="1:41" ht="45" x14ac:dyDescent="0.25">
      <c r="A158" s="13" t="s">
        <v>44</v>
      </c>
      <c r="B158" s="13" t="s">
        <v>960</v>
      </c>
      <c r="C158" s="12">
        <v>44805</v>
      </c>
      <c r="D158" s="13" t="s">
        <v>230</v>
      </c>
      <c r="E158" s="9">
        <v>1017138233</v>
      </c>
      <c r="F158" s="13" t="s">
        <v>961</v>
      </c>
      <c r="G158" s="13" t="s">
        <v>962</v>
      </c>
      <c r="H158" s="13"/>
      <c r="I158" s="14"/>
      <c r="J158" s="13"/>
      <c r="K158" s="13" t="s">
        <v>49</v>
      </c>
      <c r="L158" s="13" t="s">
        <v>220</v>
      </c>
      <c r="M158" s="13" t="s">
        <v>74</v>
      </c>
      <c r="N158" s="10">
        <f ca="1">+IF(Tabla2[[#This Row],[DÍAS PENDIENTES DE EJECUCIÓN]]&lt;=0,1,($Q$1-Tabla2[[#This Row],[FECHA ACTA DE INICIO]])/(Tabla2[[#This Row],[FECHA DE TERMINACIÓN  DEL CONTRATO ]]-Tabla2[[#This Row],[FECHA ACTA DE INICIO]]))</f>
        <v>0.18181818181818182</v>
      </c>
      <c r="O158" s="11">
        <v>26736348</v>
      </c>
      <c r="P158" s="12">
        <v>44805</v>
      </c>
      <c r="Q158" s="13" t="s">
        <v>888</v>
      </c>
      <c r="R158" s="9">
        <f ca="1">+IF(Tabla2[[#This Row],[ESTADO ACTUAL DEL CONTRATO ]]="LIQUIDADO","OK",Tabla2[[#This Row],[FECHA DE TERMINACIÓN  DEL CONTRATO ]]-$Q$1)</f>
        <v>99</v>
      </c>
      <c r="S158" s="12">
        <v>44926</v>
      </c>
      <c r="T158" s="13"/>
      <c r="U158" s="16" t="s">
        <v>60</v>
      </c>
      <c r="V158" s="16" t="s">
        <v>60</v>
      </c>
      <c r="W158" s="16" t="s">
        <v>60</v>
      </c>
      <c r="X158" s="13" t="s">
        <v>643</v>
      </c>
      <c r="Y158" s="13" t="s">
        <v>229</v>
      </c>
      <c r="Z158" s="13" t="s">
        <v>63</v>
      </c>
      <c r="AA158" s="16"/>
      <c r="AB158" s="13"/>
      <c r="AC158" s="13"/>
      <c r="AD158" s="13"/>
      <c r="AE158" s="13"/>
      <c r="AF158" s="16" t="s">
        <v>60</v>
      </c>
      <c r="AG158" s="31" t="s">
        <v>963</v>
      </c>
      <c r="AH158" s="16" t="s">
        <v>60</v>
      </c>
      <c r="AI158" s="18">
        <v>44805</v>
      </c>
      <c r="AJ158" s="16" t="s">
        <v>60</v>
      </c>
      <c r="AK158" s="18">
        <f>+Tabla2[[#This Row],[FECHA DE TERMINACIÓN  DEL CONTRATO ]]+120</f>
        <v>45046</v>
      </c>
      <c r="AL158" s="18">
        <f>+Tabla2[[#This Row],[OPORTUNIDAD PARA LIQUIDADAR BILATERALMENTE]]+60</f>
        <v>45106</v>
      </c>
      <c r="AM158" s="18">
        <f>+Tabla2[[#This Row],[OPORTUNIDAD PARA LIQUIDAR UNILATERALMENTE]]+720</f>
        <v>45826</v>
      </c>
      <c r="AN158" s="13" t="s">
        <v>60</v>
      </c>
      <c r="AO158" s="16"/>
    </row>
    <row r="159" spans="1:41" ht="45" x14ac:dyDescent="0.25">
      <c r="A159" s="13" t="s">
        <v>44</v>
      </c>
      <c r="B159" s="13" t="s">
        <v>964</v>
      </c>
      <c r="C159" s="12">
        <v>44805</v>
      </c>
      <c r="D159" s="13" t="s">
        <v>506</v>
      </c>
      <c r="E159" s="9">
        <v>98658853</v>
      </c>
      <c r="F159" s="13" t="s">
        <v>965</v>
      </c>
      <c r="G159" s="13" t="s">
        <v>966</v>
      </c>
      <c r="H159" s="13"/>
      <c r="I159" s="14"/>
      <c r="J159" s="13"/>
      <c r="K159" s="13" t="s">
        <v>49</v>
      </c>
      <c r="L159" s="13" t="s">
        <v>220</v>
      </c>
      <c r="M159" s="13" t="s">
        <v>74</v>
      </c>
      <c r="N159" s="10">
        <f ca="1">+IF(Tabla2[[#This Row],[DÍAS PENDIENTES DE EJECUCIÓN]]&lt;=0,1,($Q$1-Tabla2[[#This Row],[FECHA ACTA DE INICIO]])/(Tabla2[[#This Row],[FECHA DE TERMINACIÓN  DEL CONTRATO ]]-Tabla2[[#This Row],[FECHA ACTA DE INICIO]]))</f>
        <v>0.18181818181818182</v>
      </c>
      <c r="O159" s="11">
        <v>21798796</v>
      </c>
      <c r="P159" s="12">
        <v>44805</v>
      </c>
      <c r="Q159" s="13" t="s">
        <v>888</v>
      </c>
      <c r="R159" s="9">
        <f ca="1">+IF(Tabla2[[#This Row],[ESTADO ACTUAL DEL CONTRATO ]]="LIQUIDADO","OK",Tabla2[[#This Row],[FECHA DE TERMINACIÓN  DEL CONTRATO ]]-$Q$1)</f>
        <v>99</v>
      </c>
      <c r="S159" s="12">
        <v>44926</v>
      </c>
      <c r="T159" s="13"/>
      <c r="U159" s="16" t="s">
        <v>60</v>
      </c>
      <c r="V159" s="16" t="s">
        <v>60</v>
      </c>
      <c r="W159" s="16" t="s">
        <v>60</v>
      </c>
      <c r="X159" s="13" t="s">
        <v>643</v>
      </c>
      <c r="Y159" s="13" t="s">
        <v>255</v>
      </c>
      <c r="Z159" s="13" t="s">
        <v>63</v>
      </c>
      <c r="AA159" s="16" t="s">
        <v>256</v>
      </c>
      <c r="AB159" s="13"/>
      <c r="AC159" s="13"/>
      <c r="AD159" s="13"/>
      <c r="AE159" s="13"/>
      <c r="AF159" s="16" t="s">
        <v>60</v>
      </c>
      <c r="AG159" s="31" t="s">
        <v>967</v>
      </c>
      <c r="AH159" s="16" t="s">
        <v>60</v>
      </c>
      <c r="AI159" s="18">
        <v>44805</v>
      </c>
      <c r="AJ159" s="16" t="s">
        <v>60</v>
      </c>
      <c r="AK159" s="18">
        <f>+Tabla2[[#This Row],[FECHA DE TERMINACIÓN  DEL CONTRATO ]]+120</f>
        <v>45046</v>
      </c>
      <c r="AL159" s="18">
        <f>+Tabla2[[#This Row],[OPORTUNIDAD PARA LIQUIDADAR BILATERALMENTE]]+60</f>
        <v>45106</v>
      </c>
      <c r="AM159" s="18">
        <f>+Tabla2[[#This Row],[OPORTUNIDAD PARA LIQUIDAR UNILATERALMENTE]]+720</f>
        <v>45826</v>
      </c>
      <c r="AN159" s="13" t="s">
        <v>60</v>
      </c>
      <c r="AO159" s="16"/>
    </row>
    <row r="160" spans="1:41" ht="45" x14ac:dyDescent="0.25">
      <c r="A160" s="13" t="s">
        <v>44</v>
      </c>
      <c r="B160" s="13" t="s">
        <v>968</v>
      </c>
      <c r="C160" s="12">
        <v>44805</v>
      </c>
      <c r="D160" s="13" t="s">
        <v>512</v>
      </c>
      <c r="E160" s="9">
        <v>1128283941</v>
      </c>
      <c r="F160" s="13" t="s">
        <v>969</v>
      </c>
      <c r="G160" s="13" t="s">
        <v>970</v>
      </c>
      <c r="H160" s="13"/>
      <c r="I160" s="14"/>
      <c r="J160" s="13"/>
      <c r="K160" s="13" t="s">
        <v>49</v>
      </c>
      <c r="L160" s="13" t="s">
        <v>220</v>
      </c>
      <c r="M160" s="13" t="s">
        <v>74</v>
      </c>
      <c r="N160" s="10">
        <f ca="1">+IF(Tabla2[[#This Row],[DÍAS PENDIENTES DE EJECUCIÓN]]&lt;=0,1,($Q$1-Tabla2[[#This Row],[FECHA ACTA DE INICIO]])/(Tabla2[[#This Row],[FECHA DE TERMINACIÓN  DEL CONTRATO ]]-Tabla2[[#This Row],[FECHA ACTA DE INICIO]]))</f>
        <v>0.18181818181818182</v>
      </c>
      <c r="O160" s="11">
        <v>12752908</v>
      </c>
      <c r="P160" s="12">
        <v>44805</v>
      </c>
      <c r="Q160" s="13" t="s">
        <v>888</v>
      </c>
      <c r="R160" s="9">
        <f ca="1">+IF(Tabla2[[#This Row],[ESTADO ACTUAL DEL CONTRATO ]]="LIQUIDADO","OK",Tabla2[[#This Row],[FECHA DE TERMINACIÓN  DEL CONTRATO ]]-$Q$1)</f>
        <v>99</v>
      </c>
      <c r="S160" s="12">
        <v>44926</v>
      </c>
      <c r="T160" s="13"/>
      <c r="U160" s="16" t="s">
        <v>60</v>
      </c>
      <c r="V160" s="16" t="s">
        <v>60</v>
      </c>
      <c r="W160" s="16" t="s">
        <v>60</v>
      </c>
      <c r="X160" s="13" t="s">
        <v>643</v>
      </c>
      <c r="Y160" s="13" t="s">
        <v>124</v>
      </c>
      <c r="Z160" s="13" t="s">
        <v>63</v>
      </c>
      <c r="AA160" s="16" t="s">
        <v>125</v>
      </c>
      <c r="AB160" s="13"/>
      <c r="AC160" s="13"/>
      <c r="AD160" s="13"/>
      <c r="AE160" s="13"/>
      <c r="AF160" s="16" t="s">
        <v>60</v>
      </c>
      <c r="AG160" s="31" t="s">
        <v>971</v>
      </c>
      <c r="AH160" s="16" t="s">
        <v>60</v>
      </c>
      <c r="AI160" s="18">
        <v>44805</v>
      </c>
      <c r="AJ160" s="16" t="s">
        <v>60</v>
      </c>
      <c r="AK160" s="18">
        <f>+Tabla2[[#This Row],[FECHA DE TERMINACIÓN  DEL CONTRATO ]]+120</f>
        <v>45046</v>
      </c>
      <c r="AL160" s="18">
        <f>+Tabla2[[#This Row],[OPORTUNIDAD PARA LIQUIDADAR BILATERALMENTE]]+60</f>
        <v>45106</v>
      </c>
      <c r="AM160" s="18">
        <f>+Tabla2[[#This Row],[OPORTUNIDAD PARA LIQUIDAR UNILATERALMENTE]]+720</f>
        <v>45826</v>
      </c>
      <c r="AN160" s="13" t="s">
        <v>60</v>
      </c>
      <c r="AO160" s="16"/>
    </row>
    <row r="161" spans="1:41" ht="45" x14ac:dyDescent="0.25">
      <c r="A161" s="13" t="s">
        <v>44</v>
      </c>
      <c r="B161" s="13" t="s">
        <v>972</v>
      </c>
      <c r="C161" s="12">
        <v>44805</v>
      </c>
      <c r="D161" s="13" t="s">
        <v>570</v>
      </c>
      <c r="E161" s="9">
        <v>1059784621</v>
      </c>
      <c r="F161" s="13" t="s">
        <v>973</v>
      </c>
      <c r="G161" s="13" t="s">
        <v>974</v>
      </c>
      <c r="H161" s="13"/>
      <c r="I161" s="14"/>
      <c r="J161" s="13"/>
      <c r="K161" s="13" t="s">
        <v>49</v>
      </c>
      <c r="L161" s="13" t="s">
        <v>220</v>
      </c>
      <c r="M161" s="13" t="s">
        <v>74</v>
      </c>
      <c r="N161" s="10">
        <f ca="1">+IF(Tabla2[[#This Row],[DÍAS PENDIENTES DE EJECUCIÓN]]&lt;=0,1,($Q$1-Tabla2[[#This Row],[FECHA ACTA DE INICIO]])/(Tabla2[[#This Row],[FECHA DE TERMINACIÓN  DEL CONTRATO ]]-Tabla2[[#This Row],[FECHA ACTA DE INICIO]]))</f>
        <v>0.18181818181818182</v>
      </c>
      <c r="O161" s="11">
        <v>17285604</v>
      </c>
      <c r="P161" s="12">
        <v>44805</v>
      </c>
      <c r="Q161" s="13" t="s">
        <v>888</v>
      </c>
      <c r="R161" s="9">
        <f ca="1">+IF(Tabla2[[#This Row],[ESTADO ACTUAL DEL CONTRATO ]]="LIQUIDADO","OK",Tabla2[[#This Row],[FECHA DE TERMINACIÓN  DEL CONTRATO ]]-$Q$1)</f>
        <v>99</v>
      </c>
      <c r="S161" s="12">
        <v>44926</v>
      </c>
      <c r="T161" s="13"/>
      <c r="U161" s="16" t="s">
        <v>60</v>
      </c>
      <c r="V161" s="16" t="s">
        <v>60</v>
      </c>
      <c r="W161" s="16" t="s">
        <v>60</v>
      </c>
      <c r="X161" s="13" t="s">
        <v>854</v>
      </c>
      <c r="Y161" s="13" t="s">
        <v>322</v>
      </c>
      <c r="Z161" s="13" t="s">
        <v>63</v>
      </c>
      <c r="AA161" s="16" t="s">
        <v>764</v>
      </c>
      <c r="AB161" s="13"/>
      <c r="AC161" s="13"/>
      <c r="AD161" s="13"/>
      <c r="AE161" s="13"/>
      <c r="AF161" s="16" t="s">
        <v>60</v>
      </c>
      <c r="AG161" s="31" t="s">
        <v>975</v>
      </c>
      <c r="AH161" s="16" t="s">
        <v>60</v>
      </c>
      <c r="AI161" s="18">
        <v>44805</v>
      </c>
      <c r="AJ161" s="16" t="s">
        <v>60</v>
      </c>
      <c r="AK161" s="18">
        <f>+Tabla2[[#This Row],[FECHA DE TERMINACIÓN  DEL CONTRATO ]]+120</f>
        <v>45046</v>
      </c>
      <c r="AL161" s="18">
        <f>+Tabla2[[#This Row],[OPORTUNIDAD PARA LIQUIDADAR BILATERALMENTE]]+60</f>
        <v>45106</v>
      </c>
      <c r="AM161" s="18">
        <f>+Tabla2[[#This Row],[OPORTUNIDAD PARA LIQUIDAR UNILATERALMENTE]]+720</f>
        <v>45826</v>
      </c>
      <c r="AN161" s="13" t="s">
        <v>60</v>
      </c>
      <c r="AO161" s="16"/>
    </row>
    <row r="162" spans="1:41" ht="45" x14ac:dyDescent="0.25">
      <c r="A162" s="13" t="s">
        <v>44</v>
      </c>
      <c r="B162" s="13" t="s">
        <v>976</v>
      </c>
      <c r="C162" s="12">
        <v>44805</v>
      </c>
      <c r="D162" s="13" t="s">
        <v>575</v>
      </c>
      <c r="E162" s="9">
        <v>42972058</v>
      </c>
      <c r="F162" s="13" t="s">
        <v>977</v>
      </c>
      <c r="G162" s="13" t="s">
        <v>978</v>
      </c>
      <c r="H162" s="13"/>
      <c r="I162" s="14"/>
      <c r="J162" s="13"/>
      <c r="K162" s="13" t="s">
        <v>49</v>
      </c>
      <c r="L162" s="13" t="s">
        <v>220</v>
      </c>
      <c r="M162" s="13" t="s">
        <v>74</v>
      </c>
      <c r="N162" s="10">
        <f ca="1">+IF(Tabla2[[#This Row],[DÍAS PENDIENTES DE EJECUCIÓN]]&lt;=0,1,($Q$1-Tabla2[[#This Row],[FECHA ACTA DE INICIO]])/(Tabla2[[#This Row],[FECHA DE TERMINACIÓN  DEL CONTRATO ]]-Tabla2[[#This Row],[FECHA ACTA DE INICIO]]))</f>
        <v>0.18181818181818182</v>
      </c>
      <c r="O162" s="11">
        <v>30000000</v>
      </c>
      <c r="P162" s="12">
        <v>44805</v>
      </c>
      <c r="Q162" s="13" t="s">
        <v>888</v>
      </c>
      <c r="R162" s="9">
        <f ca="1">+IF(Tabla2[[#This Row],[ESTADO ACTUAL DEL CONTRATO ]]="LIQUIDADO","OK",Tabla2[[#This Row],[FECHA DE TERMINACIÓN  DEL CONTRATO ]]-$Q$1)</f>
        <v>99</v>
      </c>
      <c r="S162" s="12">
        <v>44926</v>
      </c>
      <c r="T162" s="13"/>
      <c r="U162" s="16" t="s">
        <v>60</v>
      </c>
      <c r="V162" s="16" t="s">
        <v>60</v>
      </c>
      <c r="W162" s="16" t="s">
        <v>60</v>
      </c>
      <c r="X162" s="13" t="s">
        <v>76</v>
      </c>
      <c r="Y162" s="13" t="s">
        <v>578</v>
      </c>
      <c r="Z162" s="13" t="s">
        <v>63</v>
      </c>
      <c r="AA162" s="16"/>
      <c r="AB162" s="13"/>
      <c r="AC162" s="13"/>
      <c r="AD162" s="13"/>
      <c r="AE162" s="13"/>
      <c r="AF162" s="16" t="s">
        <v>60</v>
      </c>
      <c r="AG162" s="31" t="s">
        <v>979</v>
      </c>
      <c r="AH162" s="16" t="s">
        <v>60</v>
      </c>
      <c r="AI162" s="18">
        <v>44805</v>
      </c>
      <c r="AJ162" s="16" t="s">
        <v>60</v>
      </c>
      <c r="AK162" s="18">
        <f>+Tabla2[[#This Row],[FECHA DE TERMINACIÓN  DEL CONTRATO ]]+120</f>
        <v>45046</v>
      </c>
      <c r="AL162" s="18">
        <f>+Tabla2[[#This Row],[OPORTUNIDAD PARA LIQUIDADAR BILATERALMENTE]]+60</f>
        <v>45106</v>
      </c>
      <c r="AM162" s="18">
        <f>+Tabla2[[#This Row],[OPORTUNIDAD PARA LIQUIDAR UNILATERALMENTE]]+720</f>
        <v>45826</v>
      </c>
      <c r="AN162" s="13" t="s">
        <v>60</v>
      </c>
      <c r="AO162" s="16"/>
    </row>
    <row r="163" spans="1:41" ht="45" x14ac:dyDescent="0.25">
      <c r="A163" s="13" t="s">
        <v>44</v>
      </c>
      <c r="B163" s="13" t="s">
        <v>980</v>
      </c>
      <c r="C163" s="12">
        <v>44805</v>
      </c>
      <c r="D163" s="13" t="s">
        <v>76</v>
      </c>
      <c r="E163" s="9">
        <v>43408433</v>
      </c>
      <c r="F163" s="13" t="s">
        <v>981</v>
      </c>
      <c r="G163" s="13" t="s">
        <v>982</v>
      </c>
      <c r="H163" s="13"/>
      <c r="I163" s="14"/>
      <c r="J163" s="13"/>
      <c r="K163" s="13" t="s">
        <v>49</v>
      </c>
      <c r="L163" s="13" t="s">
        <v>220</v>
      </c>
      <c r="M163" s="13" t="s">
        <v>74</v>
      </c>
      <c r="N163" s="10">
        <f ca="1">+IF(Tabla2[[#This Row],[DÍAS PENDIENTES DE EJECUCIÓN]]&lt;=0,1,($Q$1-Tabla2[[#This Row],[FECHA ACTA DE INICIO]])/(Tabla2[[#This Row],[FECHA DE TERMINACIÓN  DEL CONTRATO ]]-Tabla2[[#This Row],[FECHA ACTA DE INICIO]]))</f>
        <v>0.18181818181818182</v>
      </c>
      <c r="O163" s="11">
        <v>24227968</v>
      </c>
      <c r="P163" s="12">
        <v>44805</v>
      </c>
      <c r="Q163" s="13" t="s">
        <v>888</v>
      </c>
      <c r="R163" s="9">
        <f ca="1">+IF(Tabla2[[#This Row],[ESTADO ACTUAL DEL CONTRATO ]]="LIQUIDADO","OK",Tabla2[[#This Row],[FECHA DE TERMINACIÓN  DEL CONTRATO ]]-$Q$1)</f>
        <v>99</v>
      </c>
      <c r="S163" s="12">
        <v>44926</v>
      </c>
      <c r="T163" s="13"/>
      <c r="U163" s="16" t="s">
        <v>60</v>
      </c>
      <c r="V163" s="16" t="s">
        <v>60</v>
      </c>
      <c r="W163" s="16" t="s">
        <v>60</v>
      </c>
      <c r="X163" s="13" t="s">
        <v>854</v>
      </c>
      <c r="Y163" s="13" t="s">
        <v>237</v>
      </c>
      <c r="Z163" s="13" t="s">
        <v>63</v>
      </c>
      <c r="AA163" s="16" t="s">
        <v>286</v>
      </c>
      <c r="AB163" s="13"/>
      <c r="AC163" s="13"/>
      <c r="AD163" s="13"/>
      <c r="AE163" s="13"/>
      <c r="AF163" s="16" t="s">
        <v>60</v>
      </c>
      <c r="AG163" s="31" t="s">
        <v>983</v>
      </c>
      <c r="AH163" s="16" t="s">
        <v>60</v>
      </c>
      <c r="AI163" s="18">
        <v>44805</v>
      </c>
      <c r="AJ163" s="16" t="s">
        <v>60</v>
      </c>
      <c r="AK163" s="18">
        <f>+Tabla2[[#This Row],[FECHA DE TERMINACIÓN  DEL CONTRATO ]]+120</f>
        <v>45046</v>
      </c>
      <c r="AL163" s="18">
        <f>+Tabla2[[#This Row],[OPORTUNIDAD PARA LIQUIDADAR BILATERALMENTE]]+60</f>
        <v>45106</v>
      </c>
      <c r="AM163" s="18">
        <f>+Tabla2[[#This Row],[OPORTUNIDAD PARA LIQUIDAR UNILATERALMENTE]]+720</f>
        <v>45826</v>
      </c>
      <c r="AN163" s="13" t="s">
        <v>60</v>
      </c>
      <c r="AO163" s="16"/>
    </row>
    <row r="164" spans="1:41" ht="45" x14ac:dyDescent="0.25">
      <c r="A164" s="13" t="s">
        <v>44</v>
      </c>
      <c r="B164" s="13" t="s">
        <v>984</v>
      </c>
      <c r="C164" s="12">
        <v>44805</v>
      </c>
      <c r="D164" s="13" t="s">
        <v>624</v>
      </c>
      <c r="E164" s="9">
        <v>98668267</v>
      </c>
      <c r="F164" s="13" t="s">
        <v>985</v>
      </c>
      <c r="G164" s="13" t="s">
        <v>986</v>
      </c>
      <c r="H164" s="13"/>
      <c r="I164" s="14"/>
      <c r="J164" s="13"/>
      <c r="K164" s="13" t="s">
        <v>49</v>
      </c>
      <c r="L164" s="13" t="s">
        <v>220</v>
      </c>
      <c r="M164" s="13" t="s">
        <v>74</v>
      </c>
      <c r="N164" s="10">
        <f ca="1">+IF(Tabla2[[#This Row],[DÍAS PENDIENTES DE EJECUCIÓN]]&lt;=0,1,($Q$1-Tabla2[[#This Row],[FECHA ACTA DE INICIO]])/(Tabla2[[#This Row],[FECHA DE TERMINACIÓN  DEL CONTRATO ]]-Tabla2[[#This Row],[FECHA ACTA DE INICIO]]))</f>
        <v>0.18181818181818182</v>
      </c>
      <c r="O164" s="11">
        <v>21798796</v>
      </c>
      <c r="P164" s="12">
        <v>44805</v>
      </c>
      <c r="Q164" s="13" t="s">
        <v>888</v>
      </c>
      <c r="R164" s="9">
        <f ca="1">+IF(Tabla2[[#This Row],[ESTADO ACTUAL DEL CONTRATO ]]="LIQUIDADO","OK",Tabla2[[#This Row],[FECHA DE TERMINACIÓN  DEL CONTRATO ]]-$Q$1)</f>
        <v>99</v>
      </c>
      <c r="S164" s="12">
        <v>44926</v>
      </c>
      <c r="T164" s="13"/>
      <c r="U164" s="16" t="s">
        <v>60</v>
      </c>
      <c r="V164" s="16" t="s">
        <v>60</v>
      </c>
      <c r="W164" s="16" t="s">
        <v>60</v>
      </c>
      <c r="X164" s="13" t="s">
        <v>854</v>
      </c>
      <c r="Y164" s="13" t="s">
        <v>77</v>
      </c>
      <c r="Z164" s="13" t="s">
        <v>63</v>
      </c>
      <c r="AA164" s="16"/>
      <c r="AB164" s="13"/>
      <c r="AC164" s="13"/>
      <c r="AD164" s="13"/>
      <c r="AE164" s="13"/>
      <c r="AF164" s="16" t="s">
        <v>60</v>
      </c>
      <c r="AG164" s="31" t="s">
        <v>987</v>
      </c>
      <c r="AH164" s="16" t="s">
        <v>60</v>
      </c>
      <c r="AI164" s="18">
        <v>44805</v>
      </c>
      <c r="AJ164" s="16" t="s">
        <v>60</v>
      </c>
      <c r="AK164" s="18">
        <f>+Tabla2[[#This Row],[FECHA DE TERMINACIÓN  DEL CONTRATO ]]+120</f>
        <v>45046</v>
      </c>
      <c r="AL164" s="18">
        <f>+Tabla2[[#This Row],[OPORTUNIDAD PARA LIQUIDADAR BILATERALMENTE]]+60</f>
        <v>45106</v>
      </c>
      <c r="AM164" s="18">
        <f>+Tabla2[[#This Row],[OPORTUNIDAD PARA LIQUIDAR UNILATERALMENTE]]+720</f>
        <v>45826</v>
      </c>
      <c r="AN164" s="13" t="s">
        <v>60</v>
      </c>
      <c r="AO164" s="16"/>
    </row>
    <row r="165" spans="1:41" ht="45" x14ac:dyDescent="0.25">
      <c r="A165" s="13" t="s">
        <v>44</v>
      </c>
      <c r="B165" s="13" t="s">
        <v>988</v>
      </c>
      <c r="C165" s="12">
        <v>44805</v>
      </c>
      <c r="D165" s="13" t="s">
        <v>646</v>
      </c>
      <c r="E165" s="9">
        <v>1017126920</v>
      </c>
      <c r="F165" s="13" t="s">
        <v>989</v>
      </c>
      <c r="G165" s="13" t="s">
        <v>990</v>
      </c>
      <c r="H165" s="13"/>
      <c r="I165" s="14"/>
      <c r="J165" s="13"/>
      <c r="K165" s="13" t="s">
        <v>49</v>
      </c>
      <c r="L165" s="13" t="s">
        <v>220</v>
      </c>
      <c r="M165" s="13" t="s">
        <v>74</v>
      </c>
      <c r="N165" s="10">
        <f ca="1">+IF(Tabla2[[#This Row],[DÍAS PENDIENTES DE EJECUCIÓN]]&lt;=0,1,($Q$1-Tabla2[[#This Row],[FECHA ACTA DE INICIO]])/(Tabla2[[#This Row],[FECHA DE TERMINACIÓN  DEL CONTRATO ]]-Tabla2[[#This Row],[FECHA ACTA DE INICIO]]))</f>
        <v>0.18181818181818182</v>
      </c>
      <c r="O165" s="11">
        <v>21798796</v>
      </c>
      <c r="P165" s="12">
        <v>44805</v>
      </c>
      <c r="Q165" s="13" t="s">
        <v>888</v>
      </c>
      <c r="R165" s="9">
        <f ca="1">+IF(Tabla2[[#This Row],[ESTADO ACTUAL DEL CONTRATO ]]="LIQUIDADO","OK",Tabla2[[#This Row],[FECHA DE TERMINACIÓN  DEL CONTRATO ]]-$Q$1)</f>
        <v>99</v>
      </c>
      <c r="S165" s="12">
        <v>44926</v>
      </c>
      <c r="T165" s="13"/>
      <c r="U165" s="16" t="s">
        <v>60</v>
      </c>
      <c r="V165" s="16" t="s">
        <v>60</v>
      </c>
      <c r="W165" s="16" t="s">
        <v>60</v>
      </c>
      <c r="X165" s="13" t="s">
        <v>643</v>
      </c>
      <c r="Y165" s="13" t="s">
        <v>595</v>
      </c>
      <c r="Z165" s="13" t="s">
        <v>63</v>
      </c>
      <c r="AA165" s="16" t="s">
        <v>596</v>
      </c>
      <c r="AB165" s="13"/>
      <c r="AC165" s="13"/>
      <c r="AD165" s="13"/>
      <c r="AE165" s="13"/>
      <c r="AF165" s="16" t="s">
        <v>60</v>
      </c>
      <c r="AG165" s="31" t="s">
        <v>991</v>
      </c>
      <c r="AH165" s="16" t="s">
        <v>60</v>
      </c>
      <c r="AI165" s="18">
        <v>44805</v>
      </c>
      <c r="AJ165" s="16" t="s">
        <v>60</v>
      </c>
      <c r="AK165" s="18">
        <f>+Tabla2[[#This Row],[FECHA DE TERMINACIÓN  DEL CONTRATO ]]+120</f>
        <v>45046</v>
      </c>
      <c r="AL165" s="18">
        <f>+Tabla2[[#This Row],[OPORTUNIDAD PARA LIQUIDADAR BILATERALMENTE]]+60</f>
        <v>45106</v>
      </c>
      <c r="AM165" s="18">
        <f>+Tabla2[[#This Row],[OPORTUNIDAD PARA LIQUIDAR UNILATERALMENTE]]+720</f>
        <v>45826</v>
      </c>
      <c r="AN165" s="13" t="s">
        <v>60</v>
      </c>
      <c r="AO165" s="16"/>
    </row>
    <row r="166" spans="1:41" ht="60" x14ac:dyDescent="0.25">
      <c r="A166" s="13" t="s">
        <v>44</v>
      </c>
      <c r="B166" s="13" t="s">
        <v>992</v>
      </c>
      <c r="C166" s="12">
        <v>44809</v>
      </c>
      <c r="D166" s="13" t="s">
        <v>223</v>
      </c>
      <c r="E166" s="9">
        <v>8394692</v>
      </c>
      <c r="F166" s="13" t="s">
        <v>993</v>
      </c>
      <c r="G166" s="13" t="s">
        <v>994</v>
      </c>
      <c r="H166" s="13"/>
      <c r="I166" s="14"/>
      <c r="J166" s="13"/>
      <c r="K166" s="13" t="s">
        <v>49</v>
      </c>
      <c r="L166" s="13" t="s">
        <v>220</v>
      </c>
      <c r="M166" s="13" t="s">
        <v>74</v>
      </c>
      <c r="N166" s="10">
        <f ca="1">+IF(Tabla2[[#This Row],[DÍAS PENDIENTES DE EJECUCIÓN]]&lt;=0,1,($Q$1-Tabla2[[#This Row],[FECHA ACTA DE INICIO]])/(Tabla2[[#This Row],[FECHA DE TERMINACIÓN  DEL CONTRATO ]]-Tabla2[[#This Row],[FECHA ACTA DE INICIO]]))</f>
        <v>0.15384615384615385</v>
      </c>
      <c r="O166" s="11">
        <v>26837617</v>
      </c>
      <c r="P166" s="12">
        <v>44809</v>
      </c>
      <c r="Q166" s="13" t="s">
        <v>995</v>
      </c>
      <c r="R166" s="9">
        <f ca="1">+IF(Tabla2[[#This Row],[ESTADO ACTUAL DEL CONTRATO ]]="LIQUIDADO","OK",Tabla2[[#This Row],[FECHA DE TERMINACIÓN  DEL CONTRATO ]]-$Q$1)</f>
        <v>99</v>
      </c>
      <c r="S166" s="12">
        <v>44926</v>
      </c>
      <c r="T166" s="13"/>
      <c r="U166" s="16" t="s">
        <v>60</v>
      </c>
      <c r="V166" s="16" t="s">
        <v>60</v>
      </c>
      <c r="W166" s="16" t="s">
        <v>60</v>
      </c>
      <c r="X166" s="13" t="s">
        <v>76</v>
      </c>
      <c r="Y166" s="13" t="s">
        <v>222</v>
      </c>
      <c r="Z166" s="13" t="s">
        <v>63</v>
      </c>
      <c r="AA166" s="16"/>
      <c r="AB166" s="13"/>
      <c r="AC166" s="13"/>
      <c r="AD166" s="13"/>
      <c r="AE166" s="13"/>
      <c r="AF166" s="16" t="s">
        <v>60</v>
      </c>
      <c r="AG166" s="31" t="s">
        <v>996</v>
      </c>
      <c r="AH166" s="16" t="s">
        <v>60</v>
      </c>
      <c r="AI166" s="18">
        <v>44809</v>
      </c>
      <c r="AJ166" s="16" t="s">
        <v>60</v>
      </c>
      <c r="AK166" s="18">
        <f>+Tabla2[[#This Row],[FECHA DE TERMINACIÓN  DEL CONTRATO ]]+120</f>
        <v>45046</v>
      </c>
      <c r="AL166" s="18">
        <f>+Tabla2[[#This Row],[OPORTUNIDAD PARA LIQUIDADAR BILATERALMENTE]]+60</f>
        <v>45106</v>
      </c>
      <c r="AM166" s="18">
        <f>+Tabla2[[#This Row],[OPORTUNIDAD PARA LIQUIDAR UNILATERALMENTE]]+720</f>
        <v>45826</v>
      </c>
      <c r="AN166" s="13" t="s">
        <v>60</v>
      </c>
      <c r="AO166" s="16"/>
    </row>
    <row r="167" spans="1:41" ht="45" x14ac:dyDescent="0.25">
      <c r="A167" s="13" t="s">
        <v>44</v>
      </c>
      <c r="B167" s="13" t="s">
        <v>997</v>
      </c>
      <c r="C167" s="12">
        <v>44809</v>
      </c>
      <c r="D167" s="13" t="s">
        <v>444</v>
      </c>
      <c r="E167" s="9">
        <v>1017212350</v>
      </c>
      <c r="F167" s="13" t="s">
        <v>998</v>
      </c>
      <c r="G167" s="13" t="s">
        <v>999</v>
      </c>
      <c r="H167" s="13"/>
      <c r="I167" s="14"/>
      <c r="J167" s="13"/>
      <c r="K167" s="13" t="s">
        <v>49</v>
      </c>
      <c r="L167" s="13" t="s">
        <v>220</v>
      </c>
      <c r="M167" s="13" t="s">
        <v>74</v>
      </c>
      <c r="N167" s="10">
        <f ca="1">+IF(Tabla2[[#This Row],[DÍAS PENDIENTES DE EJECUCIÓN]]&lt;=0,1,($Q$1-Tabla2[[#This Row],[FECHA ACTA DE INICIO]])/(Tabla2[[#This Row],[FECHA DE TERMINACIÓN  DEL CONTRATO ]]-Tabla2[[#This Row],[FECHA ACTA DE INICIO]]))</f>
        <v>0.15384615384615385</v>
      </c>
      <c r="O167" s="11">
        <v>7651024</v>
      </c>
      <c r="P167" s="12">
        <v>44809</v>
      </c>
      <c r="Q167" s="13" t="s">
        <v>995</v>
      </c>
      <c r="R167" s="9">
        <f ca="1">+IF(Tabla2[[#This Row],[ESTADO ACTUAL DEL CONTRATO ]]="LIQUIDADO","OK",Tabla2[[#This Row],[FECHA DE TERMINACIÓN  DEL CONTRATO ]]-$Q$1)</f>
        <v>99</v>
      </c>
      <c r="S167" s="12">
        <v>44926</v>
      </c>
      <c r="T167" s="13"/>
      <c r="U167" s="16" t="s">
        <v>60</v>
      </c>
      <c r="V167" s="16" t="s">
        <v>60</v>
      </c>
      <c r="W167" s="16" t="s">
        <v>60</v>
      </c>
      <c r="X167" s="13" t="s">
        <v>854</v>
      </c>
      <c r="Y167" s="13" t="s">
        <v>96</v>
      </c>
      <c r="Z167" s="13" t="s">
        <v>63</v>
      </c>
      <c r="AA167" s="16" t="s">
        <v>273</v>
      </c>
      <c r="AB167" s="13"/>
      <c r="AC167" s="13"/>
      <c r="AD167" s="13"/>
      <c r="AE167" s="13"/>
      <c r="AF167" s="16" t="s">
        <v>60</v>
      </c>
      <c r="AG167" s="31" t="s">
        <v>1000</v>
      </c>
      <c r="AH167" s="16" t="s">
        <v>60</v>
      </c>
      <c r="AI167" s="18">
        <v>44809</v>
      </c>
      <c r="AJ167" s="16" t="s">
        <v>60</v>
      </c>
      <c r="AK167" s="18">
        <f>+Tabla2[[#This Row],[FECHA DE TERMINACIÓN  DEL CONTRATO ]]+120</f>
        <v>45046</v>
      </c>
      <c r="AL167" s="18">
        <f>+Tabla2[[#This Row],[OPORTUNIDAD PARA LIQUIDADAR BILATERALMENTE]]+60</f>
        <v>45106</v>
      </c>
      <c r="AM167" s="18">
        <f>+Tabla2[[#This Row],[OPORTUNIDAD PARA LIQUIDAR UNILATERALMENTE]]+720</f>
        <v>45826</v>
      </c>
      <c r="AN167" s="13" t="s">
        <v>60</v>
      </c>
      <c r="AO167" s="16"/>
    </row>
    <row r="168" spans="1:41" ht="45" x14ac:dyDescent="0.25">
      <c r="A168" s="13" t="s">
        <v>44</v>
      </c>
      <c r="B168" s="13" t="s">
        <v>1001</v>
      </c>
      <c r="C168" s="12">
        <v>44809</v>
      </c>
      <c r="D168" s="13" t="s">
        <v>523</v>
      </c>
      <c r="E168" s="9">
        <v>43625187</v>
      </c>
      <c r="F168" s="13" t="s">
        <v>1002</v>
      </c>
      <c r="G168" s="13" t="s">
        <v>1003</v>
      </c>
      <c r="H168" s="13"/>
      <c r="I168" s="14"/>
      <c r="J168" s="13"/>
      <c r="K168" s="13" t="s">
        <v>49</v>
      </c>
      <c r="L168" s="13" t="s">
        <v>220</v>
      </c>
      <c r="M168" s="13" t="s">
        <v>74</v>
      </c>
      <c r="N168" s="10">
        <f ca="1">+IF(Tabla2[[#This Row],[DÍAS PENDIENTES DE EJECUCIÓN]]&lt;=0,1,($Q$1-Tabla2[[#This Row],[FECHA ACTA DE INICIO]])/(Tabla2[[#This Row],[FECHA DE TERMINACIÓN  DEL CONTRATO ]]-Tabla2[[#This Row],[FECHA ACTA DE INICIO]]))</f>
        <v>0.15384615384615385</v>
      </c>
      <c r="O168" s="11">
        <v>21072169</v>
      </c>
      <c r="P168" s="12">
        <v>44809</v>
      </c>
      <c r="Q168" s="13" t="s">
        <v>995</v>
      </c>
      <c r="R168" s="9">
        <f ca="1">+IF(Tabla2[[#This Row],[ESTADO ACTUAL DEL CONTRATO ]]="LIQUIDADO","OK",Tabla2[[#This Row],[FECHA DE TERMINACIÓN  DEL CONTRATO ]]-$Q$1)</f>
        <v>99</v>
      </c>
      <c r="S168" s="12">
        <v>44926</v>
      </c>
      <c r="T168" s="13"/>
      <c r="U168" s="16" t="s">
        <v>60</v>
      </c>
      <c r="V168" s="16" t="s">
        <v>60</v>
      </c>
      <c r="W168" s="16" t="s">
        <v>60</v>
      </c>
      <c r="X168" s="13" t="s">
        <v>643</v>
      </c>
      <c r="Y168" s="13" t="s">
        <v>421</v>
      </c>
      <c r="Z168" s="13" t="s">
        <v>63</v>
      </c>
      <c r="AA168" s="16" t="s">
        <v>840</v>
      </c>
      <c r="AB168" s="13"/>
      <c r="AC168" s="13"/>
      <c r="AD168" s="13"/>
      <c r="AE168" s="13"/>
      <c r="AF168" s="16" t="s">
        <v>60</v>
      </c>
      <c r="AG168" s="31" t="s">
        <v>1004</v>
      </c>
      <c r="AH168" s="16" t="s">
        <v>60</v>
      </c>
      <c r="AI168" s="18">
        <v>44809</v>
      </c>
      <c r="AJ168" s="16" t="s">
        <v>60</v>
      </c>
      <c r="AK168" s="18">
        <f>+Tabla2[[#This Row],[FECHA DE TERMINACIÓN  DEL CONTRATO ]]+120</f>
        <v>45046</v>
      </c>
      <c r="AL168" s="18">
        <f>+Tabla2[[#This Row],[OPORTUNIDAD PARA LIQUIDADAR BILATERALMENTE]]+60</f>
        <v>45106</v>
      </c>
      <c r="AM168" s="18">
        <f>+Tabla2[[#This Row],[OPORTUNIDAD PARA LIQUIDAR UNILATERALMENTE]]+720</f>
        <v>45826</v>
      </c>
      <c r="AN168" s="13" t="s">
        <v>60</v>
      </c>
      <c r="AO168" s="16"/>
    </row>
    <row r="169" spans="1:41" ht="45" x14ac:dyDescent="0.25">
      <c r="A169" s="13" t="s">
        <v>44</v>
      </c>
      <c r="B169" s="13" t="s">
        <v>1005</v>
      </c>
      <c r="C169" s="12">
        <v>44809</v>
      </c>
      <c r="D169" s="13" t="s">
        <v>592</v>
      </c>
      <c r="E169" s="9">
        <v>1128393648</v>
      </c>
      <c r="F169" s="13" t="s">
        <v>1006</v>
      </c>
      <c r="G169" s="13" t="s">
        <v>1007</v>
      </c>
      <c r="H169" s="13"/>
      <c r="I169" s="14"/>
      <c r="J169" s="13"/>
      <c r="K169" s="13" t="s">
        <v>49</v>
      </c>
      <c r="L169" s="13" t="s">
        <v>220</v>
      </c>
      <c r="M169" s="13" t="s">
        <v>74</v>
      </c>
      <c r="N169" s="10">
        <f ca="1">+IF(Tabla2[[#This Row],[DÍAS PENDIENTES DE EJECUCIÓN]]&lt;=0,1,($Q$1-Tabla2[[#This Row],[FECHA ACTA DE INICIO]])/(Tabla2[[#This Row],[FECHA DE TERMINACIÓN  DEL CONTRATO ]]-Tabla2[[#This Row],[FECHA ACTA DE INICIO]]))</f>
        <v>0.15384615384615385</v>
      </c>
      <c r="O169" s="11">
        <v>12327811</v>
      </c>
      <c r="P169" s="12">
        <v>44809</v>
      </c>
      <c r="Q169" s="13" t="s">
        <v>995</v>
      </c>
      <c r="R169" s="9">
        <f ca="1">+IF(Tabla2[[#This Row],[ESTADO ACTUAL DEL CONTRATO ]]="LIQUIDADO","OK",Tabla2[[#This Row],[FECHA DE TERMINACIÓN  DEL CONTRATO ]]-$Q$1)</f>
        <v>99</v>
      </c>
      <c r="S169" s="12">
        <v>44926</v>
      </c>
      <c r="T169" s="13"/>
      <c r="U169" s="16" t="s">
        <v>60</v>
      </c>
      <c r="V169" s="16" t="s">
        <v>60</v>
      </c>
      <c r="W169" s="16" t="s">
        <v>60</v>
      </c>
      <c r="X169" s="13" t="s">
        <v>76</v>
      </c>
      <c r="Y169" s="13" t="s">
        <v>595</v>
      </c>
      <c r="Z169" s="13" t="s">
        <v>63</v>
      </c>
      <c r="AA169" s="16" t="s">
        <v>596</v>
      </c>
      <c r="AB169" s="13"/>
      <c r="AC169" s="13"/>
      <c r="AD169" s="13"/>
      <c r="AE169" s="13"/>
      <c r="AF169" s="16" t="s">
        <v>60</v>
      </c>
      <c r="AG169" s="31" t="s">
        <v>1008</v>
      </c>
      <c r="AH169" s="16" t="s">
        <v>60</v>
      </c>
      <c r="AI169" s="18">
        <v>44809</v>
      </c>
      <c r="AJ169" s="16" t="s">
        <v>60</v>
      </c>
      <c r="AK169" s="18">
        <f>+Tabla2[[#This Row],[FECHA DE TERMINACIÓN  DEL CONTRATO ]]+120</f>
        <v>45046</v>
      </c>
      <c r="AL169" s="18">
        <f>+Tabla2[[#This Row],[OPORTUNIDAD PARA LIQUIDADAR BILATERALMENTE]]+60</f>
        <v>45106</v>
      </c>
      <c r="AM169" s="18">
        <f>+Tabla2[[#This Row],[OPORTUNIDAD PARA LIQUIDAR UNILATERALMENTE]]+720</f>
        <v>45826</v>
      </c>
      <c r="AN169" s="13" t="s">
        <v>60</v>
      </c>
      <c r="AO169" s="16"/>
    </row>
    <row r="170" spans="1:41" ht="45" x14ac:dyDescent="0.25">
      <c r="A170" s="13" t="s">
        <v>44</v>
      </c>
      <c r="B170" s="13" t="s">
        <v>1009</v>
      </c>
      <c r="C170" s="12">
        <v>44809</v>
      </c>
      <c r="D170" s="13" t="s">
        <v>1010</v>
      </c>
      <c r="E170" s="9">
        <v>1037592969</v>
      </c>
      <c r="F170" s="13" t="s">
        <v>1011</v>
      </c>
      <c r="G170" s="13" t="s">
        <v>1012</v>
      </c>
      <c r="H170" s="13"/>
      <c r="I170" s="14"/>
      <c r="J170" s="13"/>
      <c r="K170" s="13" t="s">
        <v>49</v>
      </c>
      <c r="L170" s="13" t="s">
        <v>220</v>
      </c>
      <c r="M170" s="13" t="s">
        <v>74</v>
      </c>
      <c r="N170" s="10">
        <f ca="1">+IF(Tabla2[[#This Row],[DÍAS PENDIENTES DE EJECUCIÓN]]&lt;=0,1,($Q$1-Tabla2[[#This Row],[FECHA ACTA DE INICIO]])/(Tabla2[[#This Row],[FECHA DE TERMINACIÓN  DEL CONTRATO ]]-Tabla2[[#This Row],[FECHA ACTA DE INICIO]]))</f>
        <v>0.15384615384615385</v>
      </c>
      <c r="O170" s="11">
        <v>21072169</v>
      </c>
      <c r="P170" s="12">
        <v>44809</v>
      </c>
      <c r="Q170" s="13" t="s">
        <v>995</v>
      </c>
      <c r="R170" s="9">
        <f ca="1">+IF(Tabla2[[#This Row],[ESTADO ACTUAL DEL CONTRATO ]]="LIQUIDADO","OK",Tabla2[[#This Row],[FECHA DE TERMINACIÓN  DEL CONTRATO ]]-$Q$1)</f>
        <v>99</v>
      </c>
      <c r="S170" s="12">
        <v>44926</v>
      </c>
      <c r="T170" s="13"/>
      <c r="U170" s="16" t="s">
        <v>60</v>
      </c>
      <c r="V170" s="16" t="s">
        <v>60</v>
      </c>
      <c r="W170" s="16" t="s">
        <v>60</v>
      </c>
      <c r="X170" s="13" t="s">
        <v>643</v>
      </c>
      <c r="Y170" s="13" t="s">
        <v>421</v>
      </c>
      <c r="Z170" s="13" t="s">
        <v>63</v>
      </c>
      <c r="AA170" s="16" t="s">
        <v>840</v>
      </c>
      <c r="AB170" s="13"/>
      <c r="AC170" s="13"/>
      <c r="AD170" s="13"/>
      <c r="AE170" s="13"/>
      <c r="AF170" s="16" t="s">
        <v>60</v>
      </c>
      <c r="AG170" s="31" t="s">
        <v>1013</v>
      </c>
      <c r="AH170" s="16" t="s">
        <v>60</v>
      </c>
      <c r="AI170" s="18">
        <v>44809</v>
      </c>
      <c r="AJ170" s="16" t="s">
        <v>60</v>
      </c>
      <c r="AK170" s="18">
        <f>+Tabla2[[#This Row],[FECHA DE TERMINACIÓN  DEL CONTRATO ]]+120</f>
        <v>45046</v>
      </c>
      <c r="AL170" s="18">
        <f>+Tabla2[[#This Row],[OPORTUNIDAD PARA LIQUIDADAR BILATERALMENTE]]+60</f>
        <v>45106</v>
      </c>
      <c r="AM170" s="18">
        <f>+Tabla2[[#This Row],[OPORTUNIDAD PARA LIQUIDAR UNILATERALMENTE]]+720</f>
        <v>45826</v>
      </c>
      <c r="AN170" s="13" t="s">
        <v>60</v>
      </c>
      <c r="AO170" s="16"/>
    </row>
    <row r="171" spans="1:41" ht="45" x14ac:dyDescent="0.25">
      <c r="A171" s="13" t="s">
        <v>44</v>
      </c>
      <c r="B171" s="13" t="s">
        <v>1014</v>
      </c>
      <c r="C171" s="12">
        <v>44809</v>
      </c>
      <c r="D171" s="13" t="s">
        <v>464</v>
      </c>
      <c r="E171" s="9">
        <v>32296107</v>
      </c>
      <c r="F171" s="13" t="s">
        <v>1015</v>
      </c>
      <c r="G171" s="13" t="s">
        <v>1016</v>
      </c>
      <c r="H171" s="13"/>
      <c r="I171" s="14"/>
      <c r="J171" s="13"/>
      <c r="K171" s="13" t="s">
        <v>49</v>
      </c>
      <c r="L171" s="13" t="s">
        <v>220</v>
      </c>
      <c r="M171" s="13" t="s">
        <v>74</v>
      </c>
      <c r="N171" s="10">
        <f ca="1">+IF(Tabla2[[#This Row],[DÍAS PENDIENTES DE EJECUCIÓN]]&lt;=0,1,($Q$1-Tabla2[[#This Row],[FECHA ACTA DE INICIO]])/(Tabla2[[#This Row],[FECHA DE TERMINACIÓN  DEL CONTRATO ]]-Tabla2[[#This Row],[FECHA ACTA DE INICIO]]))</f>
        <v>0.15384615384615385</v>
      </c>
      <c r="O171" s="11">
        <v>21072169</v>
      </c>
      <c r="P171" s="12">
        <v>44809</v>
      </c>
      <c r="Q171" s="13" t="s">
        <v>995</v>
      </c>
      <c r="R171" s="9">
        <f ca="1">+IF(Tabla2[[#This Row],[ESTADO ACTUAL DEL CONTRATO ]]="LIQUIDADO","OK",Tabla2[[#This Row],[FECHA DE TERMINACIÓN  DEL CONTRATO ]]-$Q$1)</f>
        <v>99</v>
      </c>
      <c r="S171" s="12">
        <v>44926</v>
      </c>
      <c r="T171" s="13"/>
      <c r="U171" s="16" t="s">
        <v>60</v>
      </c>
      <c r="V171" s="16" t="s">
        <v>60</v>
      </c>
      <c r="W171" s="16" t="s">
        <v>60</v>
      </c>
      <c r="X171" s="13" t="s">
        <v>76</v>
      </c>
      <c r="Y171" s="13" t="s">
        <v>77</v>
      </c>
      <c r="Z171" s="13" t="s">
        <v>63</v>
      </c>
      <c r="AA171" s="16"/>
      <c r="AB171" s="13"/>
      <c r="AC171" s="13"/>
      <c r="AD171" s="13"/>
      <c r="AE171" s="13"/>
      <c r="AF171" s="16" t="s">
        <v>60</v>
      </c>
      <c r="AG171" s="31" t="s">
        <v>1017</v>
      </c>
      <c r="AH171" s="16" t="s">
        <v>60</v>
      </c>
      <c r="AI171" s="18">
        <v>44809</v>
      </c>
      <c r="AJ171" s="16" t="s">
        <v>60</v>
      </c>
      <c r="AK171" s="18">
        <f>+Tabla2[[#This Row],[FECHA DE TERMINACIÓN  DEL CONTRATO ]]+120</f>
        <v>45046</v>
      </c>
      <c r="AL171" s="18">
        <f>+Tabla2[[#This Row],[OPORTUNIDAD PARA LIQUIDADAR BILATERALMENTE]]+60</f>
        <v>45106</v>
      </c>
      <c r="AM171" s="18">
        <f>+Tabla2[[#This Row],[OPORTUNIDAD PARA LIQUIDAR UNILATERALMENTE]]+720</f>
        <v>45826</v>
      </c>
      <c r="AN171" s="13" t="s">
        <v>60</v>
      </c>
      <c r="AO171" s="16"/>
    </row>
    <row r="172" spans="1:41" ht="45" x14ac:dyDescent="0.25">
      <c r="A172" s="13" t="s">
        <v>44</v>
      </c>
      <c r="B172" s="13" t="s">
        <v>1018</v>
      </c>
      <c r="C172" s="12">
        <v>44809</v>
      </c>
      <c r="D172" s="13" t="s">
        <v>764</v>
      </c>
      <c r="E172" s="9">
        <v>71797881</v>
      </c>
      <c r="F172" s="13" t="s">
        <v>1019</v>
      </c>
      <c r="G172" s="13" t="s">
        <v>1020</v>
      </c>
      <c r="H172" s="13"/>
      <c r="I172" s="14"/>
      <c r="J172" s="13"/>
      <c r="K172" s="13" t="s">
        <v>49</v>
      </c>
      <c r="L172" s="13" t="s">
        <v>220</v>
      </c>
      <c r="M172" s="13" t="s">
        <v>74</v>
      </c>
      <c r="N172" s="10">
        <f ca="1">+IF(Tabla2[[#This Row],[DÍAS PENDIENTES DE EJECUCIÓN]]&lt;=0,1,($Q$1-Tabla2[[#This Row],[FECHA ACTA DE INICIO]])/(Tabla2[[#This Row],[FECHA DE TERMINACIÓN  DEL CONTRATO ]]-Tabla2[[#This Row],[FECHA ACTA DE INICIO]]))</f>
        <v>0.15384615384615385</v>
      </c>
      <c r="O172" s="11">
        <v>24906619</v>
      </c>
      <c r="P172" s="12">
        <v>44809</v>
      </c>
      <c r="Q172" s="13" t="s">
        <v>995</v>
      </c>
      <c r="R172" s="9">
        <f ca="1">+IF(Tabla2[[#This Row],[ESTADO ACTUAL DEL CONTRATO ]]="LIQUIDADO","OK",Tabla2[[#This Row],[FECHA DE TERMINACIÓN  DEL CONTRATO ]]-$Q$1)</f>
        <v>99</v>
      </c>
      <c r="S172" s="12">
        <v>44926</v>
      </c>
      <c r="T172" s="13"/>
      <c r="U172" s="16" t="s">
        <v>60</v>
      </c>
      <c r="V172" s="16" t="s">
        <v>60</v>
      </c>
      <c r="W172" s="16" t="s">
        <v>60</v>
      </c>
      <c r="X172" s="13" t="s">
        <v>76</v>
      </c>
      <c r="Y172" s="13" t="s">
        <v>322</v>
      </c>
      <c r="Z172" s="13" t="s">
        <v>63</v>
      </c>
      <c r="AA172" s="16" t="s">
        <v>256</v>
      </c>
      <c r="AB172" s="13"/>
      <c r="AC172" s="13"/>
      <c r="AD172" s="13"/>
      <c r="AE172" s="13"/>
      <c r="AF172" s="16" t="s">
        <v>60</v>
      </c>
      <c r="AG172" s="31" t="s">
        <v>1021</v>
      </c>
      <c r="AH172" s="16" t="s">
        <v>60</v>
      </c>
      <c r="AI172" s="18">
        <v>44809</v>
      </c>
      <c r="AJ172" s="16" t="s">
        <v>60</v>
      </c>
      <c r="AK172" s="18">
        <f>+Tabla2[[#This Row],[FECHA DE TERMINACIÓN  DEL CONTRATO ]]+120</f>
        <v>45046</v>
      </c>
      <c r="AL172" s="18">
        <f>+Tabla2[[#This Row],[OPORTUNIDAD PARA LIQUIDADAR BILATERALMENTE]]+60</f>
        <v>45106</v>
      </c>
      <c r="AM172" s="18">
        <f>+Tabla2[[#This Row],[OPORTUNIDAD PARA LIQUIDAR UNILATERALMENTE]]+720</f>
        <v>45826</v>
      </c>
      <c r="AN172" s="13" t="s">
        <v>60</v>
      </c>
      <c r="AO172" s="16"/>
    </row>
    <row r="173" spans="1:41" ht="45" x14ac:dyDescent="0.25">
      <c r="A173" s="13" t="s">
        <v>44</v>
      </c>
      <c r="B173" s="13" t="s">
        <v>1022</v>
      </c>
      <c r="C173" s="12">
        <v>44809</v>
      </c>
      <c r="D173" s="13" t="s">
        <v>1023</v>
      </c>
      <c r="E173" s="9">
        <v>43283667</v>
      </c>
      <c r="F173" s="13" t="s">
        <v>1024</v>
      </c>
      <c r="G173" s="13" t="s">
        <v>1025</v>
      </c>
      <c r="H173" s="13"/>
      <c r="I173" s="14"/>
      <c r="J173" s="13"/>
      <c r="K173" s="13" t="s">
        <v>49</v>
      </c>
      <c r="L173" s="13" t="s">
        <v>220</v>
      </c>
      <c r="M173" s="13" t="s">
        <v>74</v>
      </c>
      <c r="N173" s="10">
        <f ca="1">+IF(Tabla2[[#This Row],[DÍAS PENDIENTES DE EJECUCIÓN]]&lt;=0,1,($Q$1-Tabla2[[#This Row],[FECHA ACTA DE INICIO]])/(Tabla2[[#This Row],[FECHA DE TERMINACIÓN  DEL CONTRATO ]]-Tabla2[[#This Row],[FECHA ACTA DE INICIO]]))</f>
        <v>0.15384615384615385</v>
      </c>
      <c r="O173" s="11">
        <v>12843323</v>
      </c>
      <c r="P173" s="12">
        <v>44809</v>
      </c>
      <c r="Q173" s="13" t="s">
        <v>995</v>
      </c>
      <c r="R173" s="9">
        <f ca="1">+IF(Tabla2[[#This Row],[ESTADO ACTUAL DEL CONTRATO ]]="LIQUIDADO","OK",Tabla2[[#This Row],[FECHA DE TERMINACIÓN  DEL CONTRATO ]]-$Q$1)</f>
        <v>99</v>
      </c>
      <c r="S173" s="12">
        <v>44926</v>
      </c>
      <c r="T173" s="13"/>
      <c r="U173" s="16" t="s">
        <v>60</v>
      </c>
      <c r="V173" s="16" t="s">
        <v>60</v>
      </c>
      <c r="W173" s="16" t="s">
        <v>60</v>
      </c>
      <c r="X173" s="13" t="s">
        <v>854</v>
      </c>
      <c r="Y173" s="13" t="s">
        <v>334</v>
      </c>
      <c r="Z173" s="13" t="s">
        <v>63</v>
      </c>
      <c r="AA173" s="16" t="s">
        <v>256</v>
      </c>
      <c r="AB173" s="13"/>
      <c r="AC173" s="13"/>
      <c r="AD173" s="13"/>
      <c r="AE173" s="13"/>
      <c r="AF173" s="16" t="s">
        <v>60</v>
      </c>
      <c r="AG173" s="31" t="s">
        <v>1026</v>
      </c>
      <c r="AH173" s="16" t="s">
        <v>60</v>
      </c>
      <c r="AI173" s="18">
        <v>44809</v>
      </c>
      <c r="AJ173" s="16" t="s">
        <v>60</v>
      </c>
      <c r="AK173" s="18">
        <f>+Tabla2[[#This Row],[FECHA DE TERMINACIÓN  DEL CONTRATO ]]+120</f>
        <v>45046</v>
      </c>
      <c r="AL173" s="18">
        <f>+Tabla2[[#This Row],[OPORTUNIDAD PARA LIQUIDADAR BILATERALMENTE]]+60</f>
        <v>45106</v>
      </c>
      <c r="AM173" s="18">
        <f>+Tabla2[[#This Row],[OPORTUNIDAD PARA LIQUIDAR UNILATERALMENTE]]+720</f>
        <v>45826</v>
      </c>
      <c r="AN173" s="13" t="s">
        <v>60</v>
      </c>
      <c r="AO173" s="16"/>
    </row>
    <row r="174" spans="1:41" ht="45" x14ac:dyDescent="0.25">
      <c r="A174" s="13" t="s">
        <v>44</v>
      </c>
      <c r="B174" s="13" t="s">
        <v>1027</v>
      </c>
      <c r="C174" s="12">
        <v>44809</v>
      </c>
      <c r="D174" s="13" t="s">
        <v>1028</v>
      </c>
      <c r="E174" s="9">
        <v>1128454913</v>
      </c>
      <c r="F174" s="13" t="s">
        <v>1029</v>
      </c>
      <c r="G174" s="13" t="s">
        <v>1030</v>
      </c>
      <c r="H174" s="13"/>
      <c r="I174" s="14"/>
      <c r="J174" s="13"/>
      <c r="K174" s="13" t="s">
        <v>49</v>
      </c>
      <c r="L174" s="13" t="s">
        <v>220</v>
      </c>
      <c r="M174" s="13" t="s">
        <v>74</v>
      </c>
      <c r="N174" s="10">
        <f ca="1">+IF(Tabla2[[#This Row],[DÍAS PENDIENTES DE EJECUCIÓN]]&lt;=0,1,($Q$1-Tabla2[[#This Row],[FECHA ACTA DE INICIO]])/(Tabla2[[#This Row],[FECHA DE TERMINACIÓN  DEL CONTRATO ]]-Tabla2[[#This Row],[FECHA ACTA DE INICIO]]))</f>
        <v>0.15384615384615385</v>
      </c>
      <c r="O174" s="11">
        <v>16709417</v>
      </c>
      <c r="P174" s="12">
        <v>44809</v>
      </c>
      <c r="Q174" s="13" t="s">
        <v>995</v>
      </c>
      <c r="R174" s="9">
        <f ca="1">+IF(Tabla2[[#This Row],[ESTADO ACTUAL DEL CONTRATO ]]="LIQUIDADO","OK",Tabla2[[#This Row],[FECHA DE TERMINACIÓN  DEL CONTRATO ]]-$Q$1)</f>
        <v>99</v>
      </c>
      <c r="S174" s="12">
        <v>44926</v>
      </c>
      <c r="T174" s="13"/>
      <c r="U174" s="16" t="s">
        <v>60</v>
      </c>
      <c r="V174" s="16" t="s">
        <v>60</v>
      </c>
      <c r="W174" s="16" t="s">
        <v>60</v>
      </c>
      <c r="X174" s="13" t="s">
        <v>854</v>
      </c>
      <c r="Y174" s="13" t="s">
        <v>124</v>
      </c>
      <c r="Z174" s="13" t="s">
        <v>63</v>
      </c>
      <c r="AA174" s="16" t="s">
        <v>125</v>
      </c>
      <c r="AB174" s="13"/>
      <c r="AC174" s="13"/>
      <c r="AD174" s="13"/>
      <c r="AE174" s="13"/>
      <c r="AF174" s="16" t="s">
        <v>60</v>
      </c>
      <c r="AG174" s="31" t="s">
        <v>1031</v>
      </c>
      <c r="AH174" s="16" t="s">
        <v>60</v>
      </c>
      <c r="AI174" s="18">
        <v>44809</v>
      </c>
      <c r="AJ174" s="16" t="s">
        <v>60</v>
      </c>
      <c r="AK174" s="18">
        <f>+Tabla2[[#This Row],[FECHA DE TERMINACIÓN  DEL CONTRATO ]]+120</f>
        <v>45046</v>
      </c>
      <c r="AL174" s="18">
        <f>+Tabla2[[#This Row],[OPORTUNIDAD PARA LIQUIDADAR BILATERALMENTE]]+60</f>
        <v>45106</v>
      </c>
      <c r="AM174" s="18">
        <f>+Tabla2[[#This Row],[OPORTUNIDAD PARA LIQUIDAR UNILATERALMENTE]]+720</f>
        <v>45826</v>
      </c>
      <c r="AN174" s="13" t="s">
        <v>60</v>
      </c>
      <c r="AO174" s="16"/>
    </row>
    <row r="175" spans="1:41" ht="60" x14ac:dyDescent="0.25">
      <c r="A175" s="13" t="s">
        <v>44</v>
      </c>
      <c r="B175" s="13" t="s">
        <v>1032</v>
      </c>
      <c r="C175" s="12">
        <v>44809</v>
      </c>
      <c r="D175" s="13" t="s">
        <v>1033</v>
      </c>
      <c r="E175" s="9">
        <v>476063</v>
      </c>
      <c r="F175" s="13" t="s">
        <v>1034</v>
      </c>
      <c r="G175" s="13" t="s">
        <v>1035</v>
      </c>
      <c r="H175" s="13"/>
      <c r="I175" s="14"/>
      <c r="J175" s="13"/>
      <c r="K175" s="13" t="s">
        <v>49</v>
      </c>
      <c r="L175" s="13" t="s">
        <v>220</v>
      </c>
      <c r="M175" s="13" t="s">
        <v>74</v>
      </c>
      <c r="N175" s="10">
        <f ca="1">+IF(Tabla2[[#This Row],[DÍAS PENDIENTES DE EJECUCIÓN]]&lt;=0,1,($Q$1-Tabla2[[#This Row],[FECHA ACTA DE INICIO]])/(Tabla2[[#This Row],[FECHA DE TERMINACIÓN  DEL CONTRATO ]]-Tabla2[[#This Row],[FECHA ACTA DE INICIO]]))</f>
        <v>0.15384615384615385</v>
      </c>
      <c r="O175" s="11">
        <v>23420369</v>
      </c>
      <c r="P175" s="12">
        <v>44809</v>
      </c>
      <c r="Q175" s="13" t="s">
        <v>995</v>
      </c>
      <c r="R175" s="9">
        <f ca="1">+IF(Tabla2[[#This Row],[ESTADO ACTUAL DEL CONTRATO ]]="LIQUIDADO","OK",Tabla2[[#This Row],[FECHA DE TERMINACIÓN  DEL CONTRATO ]]-$Q$1)</f>
        <v>99</v>
      </c>
      <c r="S175" s="12">
        <v>44926</v>
      </c>
      <c r="T175" s="13"/>
      <c r="U175" s="16" t="s">
        <v>60</v>
      </c>
      <c r="V175" s="16" t="s">
        <v>60</v>
      </c>
      <c r="W175" s="16" t="s">
        <v>60</v>
      </c>
      <c r="X175" s="13" t="s">
        <v>854</v>
      </c>
      <c r="Y175" s="13" t="s">
        <v>172</v>
      </c>
      <c r="Z175" s="13" t="s">
        <v>63</v>
      </c>
      <c r="AA175" s="16" t="s">
        <v>459</v>
      </c>
      <c r="AB175" s="13"/>
      <c r="AC175" s="13"/>
      <c r="AD175" s="13"/>
      <c r="AE175" s="13"/>
      <c r="AF175" s="16" t="s">
        <v>60</v>
      </c>
      <c r="AG175" s="31" t="s">
        <v>1036</v>
      </c>
      <c r="AH175" s="16" t="s">
        <v>60</v>
      </c>
      <c r="AI175" s="18">
        <v>44809</v>
      </c>
      <c r="AJ175" s="16" t="s">
        <v>60</v>
      </c>
      <c r="AK175" s="18">
        <f>+Tabla2[[#This Row],[FECHA DE TERMINACIÓN  DEL CONTRATO ]]+120</f>
        <v>45046</v>
      </c>
      <c r="AL175" s="18">
        <f>+Tabla2[[#This Row],[OPORTUNIDAD PARA LIQUIDADAR BILATERALMENTE]]+60</f>
        <v>45106</v>
      </c>
      <c r="AM175" s="18">
        <f>+Tabla2[[#This Row],[OPORTUNIDAD PARA LIQUIDAR UNILATERALMENTE]]+720</f>
        <v>45826</v>
      </c>
      <c r="AN175" s="13" t="s">
        <v>60</v>
      </c>
      <c r="AO175" s="16"/>
    </row>
    <row r="176" spans="1:41" ht="75" x14ac:dyDescent="0.25">
      <c r="A176" s="13" t="s">
        <v>44</v>
      </c>
      <c r="B176" s="13" t="s">
        <v>1037</v>
      </c>
      <c r="C176" s="12">
        <v>44809</v>
      </c>
      <c r="D176" s="13" t="s">
        <v>613</v>
      </c>
      <c r="E176" s="9">
        <v>1036945384</v>
      </c>
      <c r="F176" s="13" t="s">
        <v>1038</v>
      </c>
      <c r="G176" s="13" t="s">
        <v>1039</v>
      </c>
      <c r="H176" s="13"/>
      <c r="I176" s="14"/>
      <c r="J176" s="13"/>
      <c r="K176" s="13" t="s">
        <v>49</v>
      </c>
      <c r="L176" s="13" t="s">
        <v>220</v>
      </c>
      <c r="M176" s="13" t="s">
        <v>74</v>
      </c>
      <c r="N176" s="10">
        <f ca="1">+IF(Tabla2[[#This Row],[DÍAS PENDIENTES DE EJECUCIÓN]]&lt;=0,1,($Q$1-Tabla2[[#This Row],[FECHA ACTA DE INICIO]])/(Tabla2[[#This Row],[FECHA DE TERMINACIÓN  DEL CONTRATO ]]-Tabla2[[#This Row],[FECHA ACTA DE INICIO]]))</f>
        <v>0.15384615384615385</v>
      </c>
      <c r="O176" s="11">
        <v>23420369</v>
      </c>
      <c r="P176" s="12">
        <v>44809</v>
      </c>
      <c r="Q176" s="13" t="s">
        <v>995</v>
      </c>
      <c r="R176" s="9">
        <f ca="1">+IF(Tabla2[[#This Row],[ESTADO ACTUAL DEL CONTRATO ]]="LIQUIDADO","OK",Tabla2[[#This Row],[FECHA DE TERMINACIÓN  DEL CONTRATO ]]-$Q$1)</f>
        <v>99</v>
      </c>
      <c r="S176" s="12">
        <v>44926</v>
      </c>
      <c r="T176" s="13"/>
      <c r="U176" s="16" t="s">
        <v>60</v>
      </c>
      <c r="V176" s="16" t="s">
        <v>60</v>
      </c>
      <c r="W176" s="16" t="s">
        <v>60</v>
      </c>
      <c r="X176" s="13" t="s">
        <v>643</v>
      </c>
      <c r="Y176" s="13" t="s">
        <v>172</v>
      </c>
      <c r="Z176" s="13" t="s">
        <v>63</v>
      </c>
      <c r="AA176" s="16" t="s">
        <v>459</v>
      </c>
      <c r="AB176" s="13"/>
      <c r="AC176" s="13"/>
      <c r="AD176" s="13"/>
      <c r="AE176" s="13"/>
      <c r="AF176" s="16" t="s">
        <v>60</v>
      </c>
      <c r="AG176" s="31" t="s">
        <v>1040</v>
      </c>
      <c r="AH176" s="16" t="s">
        <v>60</v>
      </c>
      <c r="AI176" s="18">
        <v>44809</v>
      </c>
      <c r="AJ176" s="16" t="s">
        <v>60</v>
      </c>
      <c r="AK176" s="18">
        <f>+Tabla2[[#This Row],[FECHA DE TERMINACIÓN  DEL CONTRATO ]]+120</f>
        <v>45046</v>
      </c>
      <c r="AL176" s="18">
        <f>+Tabla2[[#This Row],[OPORTUNIDAD PARA LIQUIDADAR BILATERALMENTE]]+60</f>
        <v>45106</v>
      </c>
      <c r="AM176" s="18">
        <f>+Tabla2[[#This Row],[OPORTUNIDAD PARA LIQUIDAR UNILATERALMENTE]]+720</f>
        <v>45826</v>
      </c>
      <c r="AN176" s="13" t="s">
        <v>60</v>
      </c>
      <c r="AO176" s="16"/>
    </row>
    <row r="177" spans="1:41" ht="45" x14ac:dyDescent="0.25">
      <c r="A177" s="13" t="s">
        <v>44</v>
      </c>
      <c r="B177" s="13" t="s">
        <v>1041</v>
      </c>
      <c r="C177" s="12">
        <v>44809</v>
      </c>
      <c r="D177" s="13" t="s">
        <v>1042</v>
      </c>
      <c r="E177" s="9">
        <v>43929082</v>
      </c>
      <c r="F177" s="13" t="s">
        <v>817</v>
      </c>
      <c r="G177" s="13" t="s">
        <v>1043</v>
      </c>
      <c r="H177" s="13"/>
      <c r="I177" s="14"/>
      <c r="J177" s="13"/>
      <c r="K177" s="13" t="s">
        <v>49</v>
      </c>
      <c r="L177" s="13" t="s">
        <v>220</v>
      </c>
      <c r="M177" s="13" t="s">
        <v>74</v>
      </c>
      <c r="N177" s="10">
        <f ca="1">+IF(Tabla2[[#This Row],[DÍAS PENDIENTES DE EJECUCIÓN]]&lt;=0,1,($Q$1-Tabla2[[#This Row],[FECHA ACTA DE INICIO]])/(Tabla2[[#This Row],[FECHA DE TERMINACIÓN  DEL CONTRATO ]]-Tabla2[[#This Row],[FECHA ACTA DE INICIO]]))</f>
        <v>0.15384615384615385</v>
      </c>
      <c r="O177" s="11">
        <v>21072169</v>
      </c>
      <c r="P177" s="12">
        <v>44809</v>
      </c>
      <c r="Q177" s="13" t="s">
        <v>995</v>
      </c>
      <c r="R177" s="9">
        <f ca="1">+IF(Tabla2[[#This Row],[ESTADO ACTUAL DEL CONTRATO ]]="LIQUIDADO","OK",Tabla2[[#This Row],[FECHA DE TERMINACIÓN  DEL CONTRATO ]]-$Q$1)</f>
        <v>99</v>
      </c>
      <c r="S177" s="12">
        <v>44926</v>
      </c>
      <c r="T177" s="13"/>
      <c r="U177" s="16" t="s">
        <v>60</v>
      </c>
      <c r="V177" s="16" t="s">
        <v>60</v>
      </c>
      <c r="W177" s="16" t="s">
        <v>60</v>
      </c>
      <c r="X177" s="13" t="s">
        <v>854</v>
      </c>
      <c r="Y177" s="13" t="s">
        <v>322</v>
      </c>
      <c r="Z177" s="13" t="s">
        <v>63</v>
      </c>
      <c r="AA177" s="16" t="s">
        <v>764</v>
      </c>
      <c r="AB177" s="13"/>
      <c r="AC177" s="13"/>
      <c r="AD177" s="13"/>
      <c r="AE177" s="13"/>
      <c r="AF177" s="16" t="s">
        <v>60</v>
      </c>
      <c r="AG177" s="31" t="s">
        <v>1044</v>
      </c>
      <c r="AH177" s="16" t="s">
        <v>60</v>
      </c>
      <c r="AI177" s="18">
        <v>44809</v>
      </c>
      <c r="AJ177" s="16" t="s">
        <v>60</v>
      </c>
      <c r="AK177" s="18">
        <f>+Tabla2[[#This Row],[FECHA DE TERMINACIÓN  DEL CONTRATO ]]+120</f>
        <v>45046</v>
      </c>
      <c r="AL177" s="18">
        <f>+Tabla2[[#This Row],[OPORTUNIDAD PARA LIQUIDADAR BILATERALMENTE]]+60</f>
        <v>45106</v>
      </c>
      <c r="AM177" s="18">
        <f>+Tabla2[[#This Row],[OPORTUNIDAD PARA LIQUIDAR UNILATERALMENTE]]+720</f>
        <v>45826</v>
      </c>
      <c r="AN177" s="13" t="s">
        <v>60</v>
      </c>
      <c r="AO177" s="16"/>
    </row>
    <row r="178" spans="1:41" ht="45" x14ac:dyDescent="0.25">
      <c r="A178" s="13" t="s">
        <v>44</v>
      </c>
      <c r="B178" s="13" t="s">
        <v>1045</v>
      </c>
      <c r="C178" s="12">
        <v>44809</v>
      </c>
      <c r="D178" s="13" t="s">
        <v>1046</v>
      </c>
      <c r="E178" s="9">
        <v>1017174420</v>
      </c>
      <c r="F178" s="13" t="s">
        <v>1047</v>
      </c>
      <c r="G178" s="13" t="s">
        <v>1048</v>
      </c>
      <c r="H178" s="13"/>
      <c r="I178" s="14"/>
      <c r="J178" s="13"/>
      <c r="K178" s="13" t="s">
        <v>49</v>
      </c>
      <c r="L178" s="13" t="s">
        <v>220</v>
      </c>
      <c r="M178" s="13" t="s">
        <v>74</v>
      </c>
      <c r="N178" s="10">
        <f ca="1">+IF(Tabla2[[#This Row],[DÍAS PENDIENTES DE EJECUCIÓN]]&lt;=0,1,($Q$1-Tabla2[[#This Row],[FECHA ACTA DE INICIO]])/(Tabla2[[#This Row],[FECHA DE TERMINACIÓN  DEL CONTRATO ]]-Tabla2[[#This Row],[FECHA ACTA DE INICIO]]))</f>
        <v>0.15384615384615385</v>
      </c>
      <c r="O178" s="11">
        <v>24906619</v>
      </c>
      <c r="P178" s="12">
        <v>44809</v>
      </c>
      <c r="Q178" s="13" t="s">
        <v>995</v>
      </c>
      <c r="R178" s="9">
        <f ca="1">+IF(Tabla2[[#This Row],[ESTADO ACTUAL DEL CONTRATO ]]="LIQUIDADO","OK",Tabla2[[#This Row],[FECHA DE TERMINACIÓN  DEL CONTRATO ]]-$Q$1)</f>
        <v>99</v>
      </c>
      <c r="S178" s="12">
        <v>44926</v>
      </c>
      <c r="T178" s="13"/>
      <c r="U178" s="16" t="s">
        <v>60</v>
      </c>
      <c r="V178" s="16" t="s">
        <v>60</v>
      </c>
      <c r="W178" s="16" t="s">
        <v>60</v>
      </c>
      <c r="X178" s="13" t="s">
        <v>76</v>
      </c>
      <c r="Y178" s="13" t="s">
        <v>96</v>
      </c>
      <c r="Z178" s="13" t="s">
        <v>63</v>
      </c>
      <c r="AA178" s="16"/>
      <c r="AB178" s="13"/>
      <c r="AC178" s="13"/>
      <c r="AD178" s="13"/>
      <c r="AE178" s="13"/>
      <c r="AF178" s="16" t="s">
        <v>60</v>
      </c>
      <c r="AG178" s="31" t="s">
        <v>1049</v>
      </c>
      <c r="AH178" s="16" t="s">
        <v>60</v>
      </c>
      <c r="AI178" s="18">
        <v>44809</v>
      </c>
      <c r="AJ178" s="16" t="s">
        <v>60</v>
      </c>
      <c r="AK178" s="18">
        <f>+Tabla2[[#This Row],[FECHA DE TERMINACIÓN  DEL CONTRATO ]]+120</f>
        <v>45046</v>
      </c>
      <c r="AL178" s="18">
        <f>+Tabla2[[#This Row],[OPORTUNIDAD PARA LIQUIDADAR BILATERALMENTE]]+60</f>
        <v>45106</v>
      </c>
      <c r="AM178" s="18">
        <f>+Tabla2[[#This Row],[OPORTUNIDAD PARA LIQUIDAR UNILATERALMENTE]]+720</f>
        <v>45826</v>
      </c>
      <c r="AN178" s="13" t="s">
        <v>60</v>
      </c>
      <c r="AO178" s="16"/>
    </row>
    <row r="179" spans="1:41" ht="45" x14ac:dyDescent="0.25">
      <c r="A179" s="13" t="s">
        <v>44</v>
      </c>
      <c r="B179" s="13" t="s">
        <v>1050</v>
      </c>
      <c r="C179" s="12">
        <v>44809</v>
      </c>
      <c r="D179" s="13" t="s">
        <v>1051</v>
      </c>
      <c r="E179" s="9">
        <v>43989096</v>
      </c>
      <c r="F179" s="13" t="s">
        <v>1052</v>
      </c>
      <c r="G179" s="13" t="s">
        <v>1053</v>
      </c>
      <c r="H179" s="13"/>
      <c r="I179" s="14"/>
      <c r="J179" s="13"/>
      <c r="K179" s="13" t="s">
        <v>49</v>
      </c>
      <c r="L179" s="13" t="s">
        <v>220</v>
      </c>
      <c r="M179" s="13" t="s">
        <v>74</v>
      </c>
      <c r="N179" s="10">
        <f ca="1">+IF(Tabla2[[#This Row],[DÍAS PENDIENTES DE EJECUCIÓN]]&lt;=0,1,($Q$1-Tabla2[[#This Row],[FECHA ACTA DE INICIO]])/(Tabla2[[#This Row],[FECHA DE TERMINACIÓN  DEL CONTRATO ]]-Tabla2[[#This Row],[FECHA ACTA DE INICIO]]))</f>
        <v>0.15384615384615385</v>
      </c>
      <c r="O179" s="11">
        <v>12327811</v>
      </c>
      <c r="P179" s="12">
        <v>44809</v>
      </c>
      <c r="Q179" s="13" t="s">
        <v>995</v>
      </c>
      <c r="R179" s="9">
        <f ca="1">+IF(Tabla2[[#This Row],[ESTADO ACTUAL DEL CONTRATO ]]="LIQUIDADO","OK",Tabla2[[#This Row],[FECHA DE TERMINACIÓN  DEL CONTRATO ]]-$Q$1)</f>
        <v>99</v>
      </c>
      <c r="S179" s="12">
        <v>44926</v>
      </c>
      <c r="T179" s="13"/>
      <c r="U179" s="16" t="s">
        <v>60</v>
      </c>
      <c r="V179" s="16" t="s">
        <v>60</v>
      </c>
      <c r="W179" s="16" t="s">
        <v>60</v>
      </c>
      <c r="X179" s="13" t="s">
        <v>854</v>
      </c>
      <c r="Y179" s="13" t="s">
        <v>124</v>
      </c>
      <c r="Z179" s="13" t="s">
        <v>63</v>
      </c>
      <c r="AA179" s="16" t="s">
        <v>125</v>
      </c>
      <c r="AB179" s="13"/>
      <c r="AC179" s="13"/>
      <c r="AD179" s="13"/>
      <c r="AE179" s="13"/>
      <c r="AF179" s="16" t="s">
        <v>60</v>
      </c>
      <c r="AG179" s="31" t="s">
        <v>1054</v>
      </c>
      <c r="AH179" s="16" t="s">
        <v>60</v>
      </c>
      <c r="AI179" s="18">
        <v>44809</v>
      </c>
      <c r="AJ179" s="16" t="s">
        <v>60</v>
      </c>
      <c r="AK179" s="18">
        <f>+Tabla2[[#This Row],[FECHA DE TERMINACIÓN  DEL CONTRATO ]]+120</f>
        <v>45046</v>
      </c>
      <c r="AL179" s="18">
        <f>+Tabla2[[#This Row],[OPORTUNIDAD PARA LIQUIDADAR BILATERALMENTE]]+60</f>
        <v>45106</v>
      </c>
      <c r="AM179" s="18">
        <f>+Tabla2[[#This Row],[OPORTUNIDAD PARA LIQUIDAR UNILATERALMENTE]]+720</f>
        <v>45826</v>
      </c>
      <c r="AN179" s="13" t="s">
        <v>60</v>
      </c>
      <c r="AO179" s="16"/>
    </row>
    <row r="180" spans="1:41" s="40" customFormat="1" ht="45" x14ac:dyDescent="0.25">
      <c r="A180" s="32" t="s">
        <v>44</v>
      </c>
      <c r="B180" s="32" t="s">
        <v>1055</v>
      </c>
      <c r="C180" s="33">
        <v>44809</v>
      </c>
      <c r="D180" s="32" t="s">
        <v>1056</v>
      </c>
      <c r="E180" s="34">
        <v>71314249</v>
      </c>
      <c r="F180" s="32" t="s">
        <v>1057</v>
      </c>
      <c r="G180" s="32" t="s">
        <v>1058</v>
      </c>
      <c r="H180" s="32"/>
      <c r="I180" s="34"/>
      <c r="J180" s="32"/>
      <c r="K180" s="32" t="s">
        <v>49</v>
      </c>
      <c r="L180" s="32" t="s">
        <v>220</v>
      </c>
      <c r="M180" s="32" t="s">
        <v>589</v>
      </c>
      <c r="N180" s="10">
        <v>0</v>
      </c>
      <c r="O180" s="35">
        <v>21072169</v>
      </c>
      <c r="P180" s="33"/>
      <c r="Q180" s="32" t="s">
        <v>995</v>
      </c>
      <c r="R180" s="36">
        <f ca="1">+IF(Tabla2[[#This Row],[ESTADO ACTUAL DEL CONTRATO ]]="LIQUIDADO","OK",Tabla2[[#This Row],[FECHA DE TERMINACIÓN  DEL CONTRATO ]]-$Q$1)</f>
        <v>-44827</v>
      </c>
      <c r="S180" s="33"/>
      <c r="T180" s="32"/>
      <c r="U180" s="37" t="s">
        <v>60</v>
      </c>
      <c r="V180" s="37" t="s">
        <v>60</v>
      </c>
      <c r="W180" s="37" t="s">
        <v>60</v>
      </c>
      <c r="X180" s="37" t="s">
        <v>76</v>
      </c>
      <c r="Y180" s="32" t="s">
        <v>96</v>
      </c>
      <c r="Z180" s="32" t="s">
        <v>63</v>
      </c>
      <c r="AA180" s="37"/>
      <c r="AB180" s="32"/>
      <c r="AC180" s="32"/>
      <c r="AD180" s="32"/>
      <c r="AE180" s="32"/>
      <c r="AF180" s="37" t="s">
        <v>60</v>
      </c>
      <c r="AG180" s="38" t="s">
        <v>1059</v>
      </c>
      <c r="AH180" s="37" t="s">
        <v>60</v>
      </c>
      <c r="AI180" s="33">
        <v>44809</v>
      </c>
      <c r="AJ180" s="37" t="s">
        <v>60</v>
      </c>
      <c r="AK180" s="39">
        <f>+Tabla2[[#This Row],[FECHA DE TERMINACIÓN  DEL CONTRATO ]]+120</f>
        <v>120</v>
      </c>
      <c r="AL180" s="39">
        <f>+Tabla2[[#This Row],[OPORTUNIDAD PARA LIQUIDADAR BILATERALMENTE]]+60</f>
        <v>180</v>
      </c>
      <c r="AM180" s="39">
        <f>+Tabla2[[#This Row],[OPORTUNIDAD PARA LIQUIDAR UNILATERALMENTE]]+720</f>
        <v>900</v>
      </c>
      <c r="AN180" s="32" t="s">
        <v>60</v>
      </c>
      <c r="AO180" s="37"/>
    </row>
    <row r="181" spans="1:41" ht="45" x14ac:dyDescent="0.25">
      <c r="A181" s="13" t="s">
        <v>44</v>
      </c>
      <c r="B181" s="13" t="s">
        <v>1060</v>
      </c>
      <c r="C181" s="12">
        <v>44809</v>
      </c>
      <c r="D181" s="13" t="s">
        <v>1061</v>
      </c>
      <c r="E181" s="9">
        <v>43272666</v>
      </c>
      <c r="F181" s="13" t="s">
        <v>1062</v>
      </c>
      <c r="G181" s="13" t="s">
        <v>1063</v>
      </c>
      <c r="H181" s="13"/>
      <c r="I181" s="14"/>
      <c r="J181" s="13"/>
      <c r="K181" s="13" t="s">
        <v>49</v>
      </c>
      <c r="L181" s="13" t="s">
        <v>220</v>
      </c>
      <c r="M181" s="13" t="s">
        <v>74</v>
      </c>
      <c r="N181" s="10">
        <f ca="1">+IF(Tabla2[[#This Row],[DÍAS PENDIENTES DE EJECUCIÓN]]&lt;=0,1,($Q$1-Tabla2[[#This Row],[FECHA ACTA DE INICIO]])/(Tabla2[[#This Row],[FECHA DE TERMINACIÓN  DEL CONTRATO ]]-Tabla2[[#This Row],[FECHA ACTA DE INICIO]]))</f>
        <v>0.15384615384615385</v>
      </c>
      <c r="O181" s="11">
        <v>21072169</v>
      </c>
      <c r="P181" s="12">
        <v>44809</v>
      </c>
      <c r="Q181" s="13" t="s">
        <v>995</v>
      </c>
      <c r="R181" s="9">
        <f ca="1">+IF(Tabla2[[#This Row],[ESTADO ACTUAL DEL CONTRATO ]]="LIQUIDADO","OK",Tabla2[[#This Row],[FECHA DE TERMINACIÓN  DEL CONTRATO ]]-$Q$1)</f>
        <v>99</v>
      </c>
      <c r="S181" s="12">
        <v>44926</v>
      </c>
      <c r="T181" s="13"/>
      <c r="U181" s="16" t="s">
        <v>60</v>
      </c>
      <c r="V181" s="16" t="s">
        <v>60</v>
      </c>
      <c r="W181" s="16" t="s">
        <v>60</v>
      </c>
      <c r="X181" s="13" t="s">
        <v>854</v>
      </c>
      <c r="Y181" s="13" t="s">
        <v>133</v>
      </c>
      <c r="Z181" s="13" t="s">
        <v>63</v>
      </c>
      <c r="AA181" s="16" t="s">
        <v>917</v>
      </c>
      <c r="AB181" s="13"/>
      <c r="AC181" s="13"/>
      <c r="AD181" s="13"/>
      <c r="AE181" s="13"/>
      <c r="AF181" s="16" t="s">
        <v>60</v>
      </c>
      <c r="AG181" s="31" t="s">
        <v>1064</v>
      </c>
      <c r="AH181" s="16" t="s">
        <v>60</v>
      </c>
      <c r="AI181" s="18">
        <v>44809</v>
      </c>
      <c r="AJ181" s="16" t="s">
        <v>60</v>
      </c>
      <c r="AK181" s="18">
        <f>+Tabla2[[#This Row],[FECHA DE TERMINACIÓN  DEL CONTRATO ]]+120</f>
        <v>45046</v>
      </c>
      <c r="AL181" s="18">
        <f>+Tabla2[[#This Row],[OPORTUNIDAD PARA LIQUIDADAR BILATERALMENTE]]+60</f>
        <v>45106</v>
      </c>
      <c r="AM181" s="18">
        <f>+Tabla2[[#This Row],[OPORTUNIDAD PARA LIQUIDAR UNILATERALMENTE]]+720</f>
        <v>45826</v>
      </c>
      <c r="AN181" s="13" t="s">
        <v>60</v>
      </c>
      <c r="AO181" s="16"/>
    </row>
    <row r="182" spans="1:41" ht="45" x14ac:dyDescent="0.25">
      <c r="A182" s="13" t="s">
        <v>44</v>
      </c>
      <c r="B182" s="13" t="s">
        <v>1065</v>
      </c>
      <c r="C182" s="12">
        <v>44812</v>
      </c>
      <c r="D182" s="13" t="s">
        <v>1066</v>
      </c>
      <c r="E182" s="9"/>
      <c r="F182" s="13" t="s">
        <v>1067</v>
      </c>
      <c r="G182" s="13" t="s">
        <v>1068</v>
      </c>
      <c r="H182" s="13"/>
      <c r="I182" s="14"/>
      <c r="J182" s="13"/>
      <c r="K182" s="13" t="s">
        <v>49</v>
      </c>
      <c r="L182" s="13" t="s">
        <v>220</v>
      </c>
      <c r="M182" s="13" t="s">
        <v>74</v>
      </c>
      <c r="N182" s="10">
        <f ca="1">+IF(Tabla2[[#This Row],[DÍAS PENDIENTES DE EJECUCIÓN]]&lt;=0,1,($Q$1-Tabla2[[#This Row],[FECHA ACTA DE INICIO]])/(Tabla2[[#This Row],[FECHA DE TERMINACIÓN  DEL CONTRATO ]]-Tabla2[[#This Row],[FECHA ACTA DE INICIO]]))</f>
        <v>0.13157894736842105</v>
      </c>
      <c r="O182" s="11" t="s">
        <v>1069</v>
      </c>
      <c r="P182" s="12">
        <v>44812</v>
      </c>
      <c r="Q182" s="13" t="s">
        <v>1070</v>
      </c>
      <c r="R182" s="9">
        <f ca="1">+IF(Tabla2[[#This Row],[ESTADO ACTUAL DEL CONTRATO ]]="LIQUIDADO","OK",Tabla2[[#This Row],[FECHA DE TERMINACIÓN  DEL CONTRATO ]]-$Q$1)</f>
        <v>99</v>
      </c>
      <c r="S182" s="12">
        <v>44926</v>
      </c>
      <c r="T182" s="13"/>
      <c r="U182" s="16" t="s">
        <v>60</v>
      </c>
      <c r="V182" s="16" t="s">
        <v>60</v>
      </c>
      <c r="W182" s="16" t="s">
        <v>60</v>
      </c>
      <c r="X182" s="16" t="s">
        <v>76</v>
      </c>
      <c r="Y182" s="13" t="s">
        <v>595</v>
      </c>
      <c r="Z182" s="13"/>
      <c r="AA182" s="16"/>
      <c r="AB182" s="13"/>
      <c r="AC182" s="13"/>
      <c r="AD182" s="13"/>
      <c r="AE182" s="13"/>
      <c r="AF182" s="16"/>
      <c r="AG182" s="31"/>
      <c r="AH182" s="16"/>
      <c r="AI182" s="41"/>
      <c r="AJ182" s="16"/>
      <c r="AK182" s="18"/>
      <c r="AL182" s="18"/>
      <c r="AM182" s="18"/>
      <c r="AN182" s="13"/>
      <c r="AO182" s="16"/>
    </row>
    <row r="183" spans="1:41" ht="45" x14ac:dyDescent="0.25">
      <c r="A183" s="13" t="s">
        <v>44</v>
      </c>
      <c r="B183" s="13" t="s">
        <v>1071</v>
      </c>
      <c r="C183" s="12">
        <v>44812</v>
      </c>
      <c r="D183" s="13" t="s">
        <v>1072</v>
      </c>
      <c r="E183" s="9">
        <v>70193598</v>
      </c>
      <c r="F183" s="13" t="s">
        <v>409</v>
      </c>
      <c r="G183" s="13" t="s">
        <v>1073</v>
      </c>
      <c r="K183" s="13" t="s">
        <v>49</v>
      </c>
      <c r="L183" s="13" t="s">
        <v>220</v>
      </c>
      <c r="M183" s="13" t="s">
        <v>74</v>
      </c>
      <c r="N183" s="10">
        <f ca="1">+IF(Tabla2[[#This Row],[DÍAS PENDIENTES DE EJECUCIÓN]]&lt;=0,1,($Q$1-Tabla2[[#This Row],[FECHA ACTA DE INICIO]])/(Tabla2[[#This Row],[FECHA DE TERMINACIÓN  DEL CONTRATO ]]-Tabla2[[#This Row],[FECHA ACTA DE INICIO]]))</f>
        <v>0.13157894736842105</v>
      </c>
      <c r="O183" s="11"/>
      <c r="P183" s="12">
        <v>44812</v>
      </c>
      <c r="Q183" s="13" t="s">
        <v>1070</v>
      </c>
      <c r="R183" s="9">
        <f ca="1">+IF(Tabla2[[#This Row],[ESTADO ACTUAL DEL CONTRATO ]]="LIQUIDADO","OK",Tabla2[[#This Row],[FECHA DE TERMINACIÓN  DEL CONTRATO ]]-$Q$1)</f>
        <v>99</v>
      </c>
      <c r="S183" s="12">
        <v>44926</v>
      </c>
      <c r="U183" s="16" t="s">
        <v>60</v>
      </c>
      <c r="V183" s="16" t="s">
        <v>60</v>
      </c>
      <c r="W183" s="16" t="s">
        <v>60</v>
      </c>
      <c r="X183" t="s">
        <v>643</v>
      </c>
    </row>
    <row r="185" spans="1:41" x14ac:dyDescent="0.25">
      <c r="F185" s="1"/>
    </row>
    <row r="195" spans="12:12" x14ac:dyDescent="0.25">
      <c r="L195" s="20"/>
    </row>
    <row r="196" spans="12:12" x14ac:dyDescent="0.25">
      <c r="L196" s="20"/>
    </row>
  </sheetData>
  <mergeCells count="4">
    <mergeCell ref="H1:J1"/>
    <mergeCell ref="U1:W1"/>
    <mergeCell ref="AF1:AG1"/>
    <mergeCell ref="AH1:AI1"/>
  </mergeCells>
  <conditionalFormatting sqref="R4:R14 R16:R103 R123">
    <cfRule type="iconSet" priority="3">
      <iconSet iconSet="3Symbols">
        <cfvo type="percent" val="0"/>
        <cfvo type="num" val="30"/>
        <cfvo type="num" val="90"/>
      </iconSet>
    </cfRule>
  </conditionalFormatting>
  <conditionalFormatting sqref="R104">
    <cfRule type="iconSet" priority="2">
      <iconSet iconSet="3Symbols">
        <cfvo type="percent" val="0"/>
        <cfvo type="num" val="30"/>
        <cfvo type="num" val="90"/>
      </iconSet>
    </cfRule>
  </conditionalFormatting>
  <conditionalFormatting sqref="R15">
    <cfRule type="iconSet" priority="1">
      <iconSet iconSet="3Symbols">
        <cfvo type="percent" val="0"/>
        <cfvo type="num" val="30"/>
        <cfvo type="num" val="90"/>
      </iconSet>
    </cfRule>
  </conditionalFormatting>
  <conditionalFormatting sqref="R105:R122 R124:R183">
    <cfRule type="iconSet" priority="4">
      <iconSet iconSet="3Symbols">
        <cfvo type="percent" val="0"/>
        <cfvo type="num" val="30"/>
        <cfvo type="num" val="90"/>
      </iconSet>
    </cfRule>
  </conditionalFormatting>
  <hyperlinks>
    <hyperlink ref="AG31" r:id="rId1" display="https://community.secop.gov.co/Public/Tendering/ContractNoticePhases/View?PPI=CO1.PPI.16540091&amp;isFromPublicArea=True&amp;isModal=False" xr:uid="{2CC19CEC-D2F8-4D84-84D2-81147D87EAFC}"/>
    <hyperlink ref="AG27" r:id="rId2" xr:uid="{34EF3AB8-51C3-44D0-983B-47FB2D9E96F3}"/>
    <hyperlink ref="AG38" r:id="rId3" xr:uid="{249181DF-22CD-4060-ACB1-B8F0CB84FDA7}"/>
    <hyperlink ref="AG22" r:id="rId4" xr:uid="{81DFAC15-8BE4-4D5D-8839-8F1D2AA36236}"/>
    <hyperlink ref="AG25" r:id="rId5" xr:uid="{05583FD4-BA69-42DE-97B1-EA8831CB3FEC}"/>
    <hyperlink ref="AG28" r:id="rId6" xr:uid="{5856EAF5-367F-4B43-94A4-B21D1C25FBEE}"/>
    <hyperlink ref="AG36" r:id="rId7" xr:uid="{D6908F8C-2AD6-4F61-A218-BE5FF7571781}"/>
    <hyperlink ref="AG21" r:id="rId8" xr:uid="{34868CB2-96ED-4DFB-8F3B-4D54B0AC1379}"/>
    <hyperlink ref="AG26" r:id="rId9" xr:uid="{DC154DF0-1404-4703-95A5-D51361CDC856}"/>
    <hyperlink ref="AG29" r:id="rId10" xr:uid="{47B2E0A4-13B2-45F3-845E-FEF7004C5A83}"/>
    <hyperlink ref="AG30" r:id="rId11" xr:uid="{FF55B877-7E7B-4EF2-AC6B-3479E2C5E5DC}"/>
    <hyperlink ref="AG32" r:id="rId12" xr:uid="{5AD69ACB-6D6B-431E-B13B-1FFEBA7E2FDC}"/>
    <hyperlink ref="AG37" r:id="rId13" xr:uid="{8EDDC1F7-581D-4445-BB65-B0F36E7F898A}"/>
    <hyperlink ref="AG53" r:id="rId14" xr:uid="{B8698DED-986A-4C8E-A89D-9E9401FFF366}"/>
    <hyperlink ref="AG40" r:id="rId15" xr:uid="{AA95A3AA-0F5E-41B1-9B6E-A0E670E0516F}"/>
    <hyperlink ref="AG47" r:id="rId16" xr:uid="{FC5A4DD3-5269-4E3D-B037-EA76CA0D8210}"/>
    <hyperlink ref="AG41" r:id="rId17" xr:uid="{7F0947CF-FACA-42AB-A51A-B6D080A57630}"/>
    <hyperlink ref="AG55" r:id="rId18" xr:uid="{4A353139-ADD5-4942-9D6C-079E81D35BEC}"/>
    <hyperlink ref="AG54" r:id="rId19" xr:uid="{39FA7A67-8B93-47A3-B02F-0D3CBB9E0AA2}"/>
    <hyperlink ref="AG43" r:id="rId20" xr:uid="{8DC478AF-D67D-4DA6-B56C-4F9A4DD1DE4D}"/>
    <hyperlink ref="AG46" r:id="rId21" xr:uid="{B45E0855-9ED1-4C4F-8A0E-06C375D7F246}"/>
    <hyperlink ref="AG39" r:id="rId22" xr:uid="{369D316B-A319-47DE-8664-E59EAEF485F8}"/>
    <hyperlink ref="AG45" r:id="rId23" xr:uid="{867292B4-1874-43AA-9D2D-3532439907E3}"/>
    <hyperlink ref="AG42" r:id="rId24" xr:uid="{48E4E54F-EA2D-4BD2-8D08-EE13B8234CD4}"/>
    <hyperlink ref="AG44" r:id="rId25" xr:uid="{CA611189-74D3-4E3D-A016-AC7DD300B1D4}"/>
    <hyperlink ref="AG56" r:id="rId26" xr:uid="{CFEE88B0-33F9-43FC-A59D-C3472AB104DF}"/>
    <hyperlink ref="AG57" r:id="rId27" xr:uid="{3829D84C-0CB9-43F4-89E7-2DA8F79EA5E1}"/>
    <hyperlink ref="AG48" r:id="rId28" xr:uid="{EC807989-FB4B-4DA9-AA9F-0447C75F288C}"/>
    <hyperlink ref="AG49" r:id="rId29" xr:uid="{760DE4C9-3D77-4C54-9879-1821D730B97F}"/>
    <hyperlink ref="AG50" r:id="rId30" xr:uid="{9B29B6E6-C4B1-4F2E-8C55-2AB4B760CD20}"/>
    <hyperlink ref="AG51" r:id="rId31" xr:uid="{8E687A6F-E241-4362-B012-D5D1CDEE9F32}"/>
    <hyperlink ref="AG52" r:id="rId32" xr:uid="{B668DFB9-BB85-4986-94FA-958E1CF7B935}"/>
    <hyperlink ref="AG64" r:id="rId33" xr:uid="{8256B482-E15D-444B-BC17-1A1BF9EE4854}"/>
    <hyperlink ref="AG67" r:id="rId34" xr:uid="{FDCE6DC7-F0C9-4DA5-B11D-E7F182EEE811}"/>
    <hyperlink ref="AG62" r:id="rId35" xr:uid="{4F80C482-BEA1-4217-9390-5E78F7F69AD6}"/>
    <hyperlink ref="AG68" r:id="rId36" xr:uid="{54C56584-AB2C-4A05-AC31-2ADE7DF422BE}"/>
    <hyperlink ref="AG59" r:id="rId37" xr:uid="{615BF992-46DF-4BB5-A3AF-6A6A454195DF}"/>
    <hyperlink ref="AG66" r:id="rId38" xr:uid="{A16ADA39-EFC2-4ED7-AA53-EB50DB73EABE}"/>
    <hyperlink ref="AG61" r:id="rId39" xr:uid="{E7E554ED-EDB1-40AE-9F28-E303C2846A58}"/>
    <hyperlink ref="AG60" r:id="rId40" xr:uid="{7CB411C3-5B96-4825-9C4E-973176DEDF76}"/>
    <hyperlink ref="AG63" r:id="rId41" xr:uid="{45770FAF-4826-4FB5-BA27-32DA8034966E}"/>
    <hyperlink ref="AG69" r:id="rId42" xr:uid="{ED084F47-9E45-4FC0-A802-C88663F12E28}"/>
    <hyperlink ref="AG70" r:id="rId43" xr:uid="{55E8C4C9-69F2-4D34-9310-382F9323E74B}"/>
    <hyperlink ref="AG74" r:id="rId44" xr:uid="{843223EB-9E27-418F-95B3-A3ECF1DE5979}"/>
    <hyperlink ref="AG79" r:id="rId45" xr:uid="{CD5FE040-A8EF-4DF2-B06E-E39B90F39D12}"/>
    <hyperlink ref="AG73" r:id="rId46" xr:uid="{CADB502C-7642-46D1-A25E-D1B6D2581E6A}"/>
    <hyperlink ref="AG71" r:id="rId47" xr:uid="{F4EA9382-9306-4796-A435-637D7D07F940}"/>
    <hyperlink ref="AG82" r:id="rId48" xr:uid="{9F107153-2077-4411-B2AE-B014CB2F6F41}"/>
    <hyperlink ref="AG83" r:id="rId49" xr:uid="{0E16C8CD-CB5A-447C-AD59-600137C716DE}"/>
    <hyperlink ref="AG77" r:id="rId50" xr:uid="{678B6D27-B011-4B0C-B08D-9CEEAF1F372B}"/>
    <hyperlink ref="AG78" r:id="rId51" xr:uid="{84C7F25A-B863-4CF8-8972-1A6A7F715A17}"/>
    <hyperlink ref="AG72" r:id="rId52" xr:uid="{CE543BA2-5AAD-4446-A1DB-7D935E7377A3}"/>
    <hyperlink ref="AG81" r:id="rId53" xr:uid="{48D70EA0-D50E-4320-A5BF-DC1B881F7A09}"/>
    <hyperlink ref="AG86" r:id="rId54" xr:uid="{B98986D7-F6E7-4154-BF91-17F09D7B1B77}"/>
    <hyperlink ref="AG84" r:id="rId55" xr:uid="{AA82F432-448D-4426-A5AA-D68AB424CCC9}"/>
    <hyperlink ref="AG80" r:id="rId56" xr:uid="{9170631B-0505-4DC5-8B4D-0505EC3FD98C}"/>
    <hyperlink ref="AG91" r:id="rId57" xr:uid="{2D8A754A-95CB-4E14-A495-4DE506589545}"/>
    <hyperlink ref="AG95" r:id="rId58" xr:uid="{E44341FC-7B87-49F4-B3D3-54E1EE55503F}"/>
    <hyperlink ref="AG94" r:id="rId59" xr:uid="{14396BCB-2EAA-45F8-BBF1-5C11A7C5BE89}"/>
    <hyperlink ref="AG87" r:id="rId60" xr:uid="{6D57FE1E-31BB-45DD-AB2F-9D4C3DC88468}"/>
    <hyperlink ref="AG89" r:id="rId61" xr:uid="{7965E539-9B6B-42FA-9425-BD72E3589BF1}"/>
    <hyperlink ref="AG90" r:id="rId62" xr:uid="{08F9EFD8-9A3D-4CE7-BE34-E558DF270CD3}"/>
    <hyperlink ref="AG88" r:id="rId63" xr:uid="{EDA8F2F3-5009-4EE0-A93D-A6FAE191F390}"/>
    <hyperlink ref="AG92" r:id="rId64" xr:uid="{EBC806A9-1537-4826-9189-8C77F81B76D1}"/>
    <hyperlink ref="AG93" r:id="rId65" xr:uid="{633E56A5-9CAD-4EA2-A992-E56F4625E673}"/>
    <hyperlink ref="AF10" r:id="rId66" display="https://www.contratos.gov.co/consultas/detalleProceso.do?numConstancia=21-1-214406&amp;g-recaptcha-response=03AGdBq26-uZzjopFu3d-Z6Nd8QcCrYyK-DLjzp1ASe0KD_FJbUacnR0Xl0aakChPMkdKdvJB1D4Je-DKIrzQ6QBlAu9bR6P9WvhkbanUWvFLrv5c_WfYLFetDUYljP_Bkxftdod-_m06lgvXl1t2uSyFfkUAGdvK7mlCLsL1We_10e6iNrFWHJNipmRdKdVkGw7uQeHCAx4XMeLLh3j1EDrTqjK_vS3TFbdrDoiwWrspBZ8VF3SaUF7gN0fElbCbHTppQ9xrZeqzITLkRme8N7Lw8QdLNwt-l20rKTh1VO_mVOpJeJ7uaT4e8WLg04R-ak4cDLZ_RvN0IRDiqU21SgitpO8juqBPGgBrSCwfJq_IL6QZphM2N4rgvwgAax1eD94K-cBslmiI-sCA8O-V-rNZufD5gaLVc3IV6cNrjhqY_jLKYI31HcEvZDp_gvn4plBh-vr1gELLGJOgXLDwXPQkDdHbVfY6CXbWYimAdOCfzIwCc-kIS5O4" xr:uid="{E733AE4C-4B13-45E7-A717-77B77679B598}"/>
    <hyperlink ref="AG16" r:id="rId67" xr:uid="{F2239367-3D7C-4050-9DE5-9CE3FDC7B729}"/>
    <hyperlink ref="AF4" r:id="rId68" display="https://www.contratos.gov.co/consultas/detalleProceso.do?numConstancia=21-12-11756178&amp;g-recaptcha-response=03AGdBq26SXxcVUeh6_7H3ieRR8eTi1d5f5Mh--4SLNBy2BYsAfWeexDnhNgGQMQo6n1jdp_3FxsoszvRJ_caInA7avqfwE5JfzF6YVRqhYSihkFXNtdU-4-LONWBHmm7XlxFt7LEkDddJMC2rcTU0IFeDzl180WsN-QROM_u9191tTw1eY-tz303hYBPkXKMu6P74X12srQxfoxPtZ2OVJle4tqy_qNTfsqORzickOv_L3iXFxKfHbBmNlxpgjQ1T8CN7mITm1D8AaPN7k1px-hr7Kl-jfjLA10xmvLuaeaZxNXMQQRnEJadWpjiUChp9PXVP2S9EbuZ_TmLO3wg6ZqmpVTZvWpOEESCbtJqhifK4amJE2K_i5_nxFFKZHDIYaOeeXMyq3IaHMGXF789OfZfWemRoc1W_3Gxk3BYfamt5jGg2zpBKyISeDvTm4H0agqjyzqBdYKvdoLcBMYiNbjs_7Hs9o_El6g" xr:uid="{0167599B-588F-481B-9A7A-CF5284953429}"/>
    <hyperlink ref="AF12" r:id="rId69" display="https://www.contratos.gov.co/consultas/detalleProceso.do?numConstancia=21-11-11785236&amp;g-recaptcha-response=03AGdBq24ZDYRWYg6wxnc6KFN_AKN8gc1L7GCXOWJBi3g66SQKfqDz7bxjkgLFhN1GhlzmK6iqNz_s8VQwLNxqATgDNwKfkMQm0THL4AM87bGkRSqtv6cR6AaIqgTAUqPf0BDunOJ4lTCou_fpnDoi7Aa3hy2cGorei5M5hnVzHtLMp-QdfNDZueClBvjPT2faaZd0TnhYnaKEMndNp5vWlSXpmDLUJbQ_b2JPPHhjZ7PEAO65JLryKUAPFEvLZBVuL_royzEbeI3yNOsDa_EjTqu9TrT-c005OIfMjMBdo-qZ42q7W5RphymsxTU5KdoliKAE2zHgzuXEQTuRtpINu89jwvPNiV-U5IsvdqiSy3p5vjBhj30apvb0y4QF29YxSaTP6wv_t9Fe2hwl8UAjyNAUmrQt_qZu-uTWUX9wsUe2XxZNi1RzmAhGtaSLKtS4_JHiiPH_GxlkSZJPIRNBEeULoagBMRAwmJXksGica7j_D34SGMByTqk" xr:uid="{F8EAF0D8-1C24-4909-B697-EDEFBF99895B}"/>
    <hyperlink ref="AF14" r:id="rId70" display="https://www.contratos.gov.co/consultas/detalleProceso.do?numConstancia=21-13-12060074&amp;g-recaptcha-response=03AGdBq26QzQSIuNnjjl-OS28i85X0A7gXyW8ySOyJTRJu8Mp6aZhvXWhLpE-zkCO_WFahljXN68-5i-EYKaD9F9cI4zRParVN6COEFt0eCv2S9myoN0sfyCOlS58vTMponeY-k9dLK4GyegTS4e4ig9NPlsUObhDcq61VsJ35zbbBonMpeBnh3DMkR1LUlfS0waNHcQ-VzIHyTTNjFExXQ_vjdI_jLifNiY7IhhXDQl_XGLuok1XXXzAsVMu6BQNDpkIyPWEwgGdyNh7mpip8bxLdB9nD-B7Oi1TKBfXSRctYrtVQI-MCbcsxX5YfDOSiVfuDKmY8GwAOxsP1kxHKCrBT58U_Uaj1OcTNyiYt_VJFq4yicZcs25t1n3tkXPqdidrfdTM1ijrTUNYvKcePFyF9eaBO2tO3ItVIDqwXWYDzze2qBalOpzy969mogyr4HV1vsxQslVwDWXZ2AKfSIFlkPAqMMhdIGDtomZ9RE6a2kDcOnIGpefY" xr:uid="{422B197B-E79A-459C-80C6-40979B5B5762}"/>
    <hyperlink ref="AG18" r:id="rId71" display="https://www.secop.gov.co/CO1ContractsManagement/Tendering/ProcurementContractEdit/View?docUniqueIdentifier=CO1.PCCNTR.2997707&amp;prevCtxUrl=https%3a%2f%2fwww.secop.gov.co%2fCO1ContractsManagement%2fTendering%2fProcurementContractManagement%2fIndex&amp;prevCtxLbl=Contratos+" xr:uid="{F994C55B-6508-4D8E-A2B6-2FF18D200CC2}"/>
    <hyperlink ref="AG17" r:id="rId72" display="https://www.secop.gov.co/CO1ContractsManagement/Tendering/ProcurementContractEdit/View?docUniqueIdentifier=CO1.PCCNTR.2904338&amp;prevCtxUrl=https%3a%2f%2fwww.secop.gov.co%2fCO1ContractsManagement%2fTendering%2fProcurementContractManagement%2fIndex&amp;prevCtxLbl=Contratos+" xr:uid="{D9B026EB-ECB0-4F1C-9DF5-48AF61372394}"/>
    <hyperlink ref="AF11" r:id="rId73" display="https://www.contratos.gov.co/consultas/detalleProceso.do?numConstancia=21-12-11930410&amp;g-recaptcha-response=03AGdBq24xUs3EvGbR1q-AMvUSK3zGbjJFXLJy3WUyo5erNqQ2rc57keQLv1OCTVMLcPrgHwJU6CkQLkEiERwOWpUXKG_sdY8bkMfD6kgeHDDHL_1d-FhMdF7e7NfDIA6BNmXc03A0rJbCBqSJAshINdz52gKDh6iVfganyA4tPTCwj7-NlstsvMwpSFZAu2FPTh5tkcA7LlN6YEbzK2LWm7TuFOIZdvGOl9srE7JTBV-lkPpUVgd2mMQzv5HRsgZmIsXE846r0qTyrXAYSawnHzdanxrKzhNrsvwzqsmI5Erz38BsWjBLpdqWQfR7Ha1TDimJsJCaoNbkYANVn1t7zi8GkjYmc_tbOrNKqgrRnlS-Vps9Sy0SXsdGqdeaQg26C7dLl14ryvykDGT6up-ROGi1cq20P_xk_-unW_Z2aKXJCUd5N9_2bwGa4ZTe8lffa2xKDSVs1JddEG9lj_14p-ac93XMb5lSdw" xr:uid="{F492639B-E45B-4F4C-8DE9-2AA7AA1AA937}"/>
    <hyperlink ref="AF7" r:id="rId74" display="https://www.contratos.gov.co/consultas/detalleProceso.do?numConstancia=21-9-471243&amp;g-recaptcha-response=03AGdBq241MlpmtpiWRt_XugO2QxoAJ2C-lMfo8yHPf_1MXwAtxHJAwfoFMsgQxzM3h8HhZ_hkQufg1htiKEcabOLOQyjTtQWECxBcTN68Ucv2db-WE7cRPEInKdVFufHGqSsAbNKJnEqu_jEjgJZtC07-ANaY93OUoxLqiu4xAbai_h87dOSeHzuBf7ORFLFBlcK9z0v5QF_gMcii0wHFq17wWLg8mROCzrWBv0mq2idh2vYygz2IwpDmTIqd2N9H6Vp2hu6-h-dRLQG3QI3KuKe8Olf-vzQrgv7_qtriWMJ5_gMC6LheTobez121P9qkCyyCLW5OYsoomU-W6WDb4uDEbmh85B1C0SWKe5PVLidiwnTGohaV4w3mFmBc6FF3LWKdYPhyZTvO1tyM1U5PXWY3o6iRaDZAqH8MCqVgsd8osIqbzHlaLcS8UEWgMwCXYeVK8Qh7l3XglEg3kf48GQvf0I4W55yN-g" xr:uid="{0056CDBB-0DB3-41C2-937E-0DDA0B0BE3E3}"/>
    <hyperlink ref="AG19" r:id="rId75" display="https://www.secop.gov.co/CO1ContractsManagement/Tendering/ProcurementContractEdit/View?docUniqueIdentifier=CO1.PCCNTR.3051175&amp;prevCtxUrl=https%3a%2f%2fwww.secop.gov.co%2fCO1ContractsManagement%2fTendering%2fProcurementContractManagement%2fIndex&amp;prevCtxLbl=Contratos+" xr:uid="{C2BC2B5D-36E9-4283-B97D-322DA9FD22C1}"/>
    <hyperlink ref="AF5" r:id="rId76" display="https://www.contratos.gov.co/consultas/detalleProceso.do?numConstancia=20-15-11470161&amp;g-recaptcha-response=03AGdBq25fAgHaiMD5l5eC8Z9EVFA-W-xJRy41GhpzR6XyJjmxibOkj4UyIogU5jlQj5vRBHvaj_Q1FhIYByyNfcTukrGsTs8ax3f50QReeYRmPbSisCnio3FdwWSTktUYop5YLOIIPHRtj3tLqW2su6wHuJDkdJhO-8EABYyObWGYaaMv4ugwXwdHpErQgEtlYoMiB1LG3kzSMaRvwBqTWjRtjmtbFQu5pcWeZFmP0yolNrZQCtq0My1is4OI_YuptTrXKjuDgx8QyEqQzrIWkX-faxWSR7M3cUSAaoyN0j6SyEdT4af0glOaX57QCK1AxRQRuvz2x7NdYi5-iKRtzo55pAPOHWoDT7WYhnKtthnch4XmA5Hi-i5sxgE_4fcOFJI6mQe0BIgci8oTZcg8HQBebMbbEs2ZZGDYGhetNed126bx0HbZZfIYjvKUfQr9ndLiFIlalhZC2mg9vUF5l5eyv-wWerVT8Q" xr:uid="{6AA6AB1E-6AD0-4142-80AE-C1E8EDDD3AF5}"/>
    <hyperlink ref="AF8" r:id="rId77" display="https://www.contratos.gov.co/consultas/detalleProceso.do?numConstancia=20-1-213879&amp;g-recaptcha-response=03AGdBq26UC-VRgDg9WxrjB7Qo8vDdWD37IX25--lyuack7-wcvGuiSpa1oS-iBcvKqZrNB3Xumo8ZFglA1UQ79GWh4ZwmHysLHJEJyvCib27A9HGIzNDwQV5pZPHmXEM7ktXa4SRANt40kTljzACCbzXzlNn-R0lQ7IH0M7s00z6_6NcXgtdc7Twa3KGDiWSZ8laTnb65-y_6z2xPP8rjXcIAMfpnpPxnqM0IVJ-61ffW5w08_php_amG8SppDcL63GU6QXR6-T_7Ku7tW7Wqso9KCgEilCY_N-zfuBxARaO6pIS37zocPTdXrtriG162kpPCuE_AeIq50CoarEoY_0inXR49_P4_8eVIfYCYG9oncJwR0GlUlSJS7qoY7jW2PsYh42UvrIGRXIPyzB2OIZgX0hU7mtZBUUvGwjDp4VQyWDG0cmhniPwtOXv_IUlQjkmP-gjhGGZZqXaTnt0UglmHofomSgCAwA" xr:uid="{00415790-DCD3-436A-A1B0-CDC91B877072}"/>
    <hyperlink ref="AF9" r:id="rId78" display="https://www.contratos.gov.co/consultas/detalleProceso.do?numConstancia=20-21-20974&amp;g-recaptcha-response=03AGdBq24KO1rtDEqDvYuLQXrOrt-eMmbhsiZIjvyw70ZOfOTxY7aA7odIW4nz2uhd_LJdsXBfCSsEmbcTP1jptg3N-qDSW457YObz_Znuu2ATNjlr65yl1x91VojnqgVueQF1v4kKSxLBpT74gbPjcF3SPTUXcR2T8crokL5BRvfl_EC7F5GAAGukMAsiA_LKKw5rVBGHtCcaY66lYiRo-yvWk2vSvfT5P98F1T1owmDdR7zzOhRdthZFC0phjZelt_uFfITFxIrSeUmHFDNcZ0LYqTRxfzB8Mh87AtH2CIck8AQtWoIFSsp2fmYWMmoznM6knjsL6iqU-Zb79gNhXiDV9xZtOeh7B56bXP4HOYgOyvYJHSJwLqCtgPRxHs1jj-HePnA9ouv8LDEcqREzfv1CoKprO8jwgNeKYoslJmIu36fWchbYCXUbD1kqsc3hyd0OT_AFCXC6IUPTkd9V8f6f8fJb_y_81g" xr:uid="{6BE21102-A2AC-4873-B2BA-C2DEE974560D}"/>
    <hyperlink ref="AG97" r:id="rId79" xr:uid="{0D2C3133-F02C-4A9D-93B2-4F8E2B4B05DC}"/>
    <hyperlink ref="AG100" r:id="rId80" xr:uid="{DDA8C9F7-41BD-44C5-944C-7CA0C0451132}"/>
    <hyperlink ref="AG98" r:id="rId81" xr:uid="{AF44DBF2-FB4F-4FCD-982A-E7DFCA7E8703}"/>
    <hyperlink ref="AF15" r:id="rId82" display="https://www.contratos.gov.co/consultas/detalleProceso.do?numConstancia=21-15-12011417&amp;g-recaptcha-response=03AGdBq25tOs1e3LJIqceFU4E7_wGeMNmnWyT0W55ECwO1iq0RxZWqoBSMWVEATtvFr_AoAFqirK0oaFgvLI96IMB0RZ6txirGFOZps0P-O1mdabrKxTsoYGP7e1OUQEV6Zgl5N5JVQqmGhnlZdeKrAsZvydOzrHn-87suc2cuzC0-hJutPGqDavLuNtFIxWP9yXrqNaFcLfEN8yV0fZu2RTElWAZB2lArcyyJx4jb1HleMANYzVePRRTxNgXug2k8my9Z-DLq8nc9U_2peycvIsmnDcHovOcDmp__XTqAfbDKGWE7wNmNVIDoE_mT16OWkpMVQg8OVmWoDmp9OnAPffftO0fyEU0ZWKB7CoRqLCEOVUiPPzMY7PD02vZUrlJxFzNOt09gdbYJiKSw069hR8RD6jPXWxKY2gw5XdIKsmLStEAnriaplkLhwZdCMNVZjqeBi4fl0PF9CYCbROXyXeehxiLrYdcJZw" xr:uid="{199E4A74-7879-4EB3-9F87-1BFD2EC0F92C}"/>
    <hyperlink ref="AG102" r:id="rId83" xr:uid="{5D35010D-9A68-47EC-907F-9E8940D09269}"/>
    <hyperlink ref="AG103" r:id="rId84" xr:uid="{0CA4A270-3A2B-4996-9419-969FD80E43B4}"/>
    <hyperlink ref="G144" r:id="rId85" display="CM 001 DE 2022 (Presentación de oferta)" xr:uid="{02BB7B97-34C6-4623-9B64-CD80B76FA686}"/>
    <hyperlink ref="AF13" r:id="rId86" display="https://www.contratos.gov.co/consultas/detalleProceso.do?numConstancia=21-12-11987084&amp;g-recaptcha-response=03ANYolqvcM2N0lXzhmJTs_6y7D3DcR4IMvyG4iubM1ZEsYvJUaMLPSAQamlL8OK0gIWboOmeX1hn7ZX19S8aF7Dl9PeeMYexpk5RuyQwwfm3zXZZGqjTeI-vea0gqFEXBl3MuRn4ZuWAq-2JGy5kXmYNSJShZ_UJzf4gDgYUWjfQclDfin5q_V08rpY5_Lh2mV7-RrZ2FGdPYgDfsCD3PssZJsEDq4zWbagMqYFP8HxZNCsMg3pBs0dnbHnxiSw9V3DznnBj89C6Gu2epa_Gv2gMme8Snv5-8lF5YBRVQsn_DlttEngC4MSW1PTmmc5yCiQy713Xl3-DckTlTaNqpj5zq6nLNQGdlymSGN_g8rKEi6LeYl1aW0KKSPno6zpvZvBoVsB4tqHHFYEogDHieJDDghIz58jYGkMHCwrff6DkKfEnmYq2p_6LAszz9wMMytnj3XeA5OBwLvCag3I60WvzbY-VzeXMQsg" xr:uid="{FBE4E4B4-44A6-4E9D-BBAC-068875F68653}"/>
    <hyperlink ref="G149" r:id="rId87" xr:uid="{B6CF2F89-CD1A-44B6-BDCD-AC55305ADA95}"/>
    <hyperlink ref="G152" r:id="rId88" xr:uid="{15CA2F72-FF69-464B-A4AD-76BBBAF79706}"/>
    <hyperlink ref="AG162" r:id="rId89" xr:uid="{0F95CDF9-0FFD-431E-A6C6-B751F3CAE06F}"/>
    <hyperlink ref="AG163" r:id="rId90" xr:uid="{88D2823B-27C5-4358-9A97-02A7FB78F9C5}"/>
    <hyperlink ref="AG164" r:id="rId91" xr:uid="{D13955F3-F293-4E54-8763-0C3F4B90A732}"/>
    <hyperlink ref="AG166" r:id="rId92" xr:uid="{E0D9299A-AD77-4AE7-80CD-6B0FA85741AB}"/>
    <hyperlink ref="AG169" r:id="rId93" xr:uid="{B13EBE76-32E8-4DE7-BB76-3ECBF75E740C}"/>
    <hyperlink ref="AG170" r:id="rId94" xr:uid="{4776007B-5B1D-4756-8D85-7FB8DEA488B5}"/>
    <hyperlink ref="AG171" r:id="rId95" xr:uid="{B163C761-A81C-4A7E-BBC5-1CB0094B16AF}"/>
    <hyperlink ref="AG172" r:id="rId96" xr:uid="{57E077BF-D794-4BD2-9D8E-E799B2E79218}"/>
    <hyperlink ref="AG173" r:id="rId97" xr:uid="{01A768A3-3800-4A70-BB94-77F7D03229B6}"/>
    <hyperlink ref="AG174" r:id="rId98" xr:uid="{3FA596E1-0AF0-4BFB-82D2-F76696A60CA3}"/>
    <hyperlink ref="AG175" r:id="rId99" xr:uid="{C185C4AA-071C-421B-ABE1-5323CA11414E}"/>
    <hyperlink ref="AG176" r:id="rId100" xr:uid="{6925AA5A-A468-4B69-B4BD-834EAB954EB1}"/>
    <hyperlink ref="AG177" r:id="rId101" xr:uid="{0B1FFAA2-C22C-45E4-89FC-1AECC156358C}"/>
    <hyperlink ref="AG178" r:id="rId102" xr:uid="{9A05699D-CEDB-4D9C-890E-1C231486DFCB}"/>
    <hyperlink ref="AG179" r:id="rId103" xr:uid="{D4C34C9E-71DB-456A-A9A6-28A09DFE4AE0}"/>
    <hyperlink ref="AG180" r:id="rId104" xr:uid="{2E81EB91-11DE-441D-816E-6C1AED6C8A17}"/>
    <hyperlink ref="AG181" r:id="rId105" xr:uid="{AD9FC9F9-4F81-4C9B-A73D-344F1F06CD9D}"/>
  </hyperlinks>
  <pageMargins left="0.7" right="0.7" top="0.75" bottom="0.75" header="0.3" footer="0.3"/>
  <pageSetup paperSize="9" orientation="portrait" r:id="rId106"/>
  <drawing r:id="rId107"/>
  <tableParts count="1">
    <tablePart r:id="rId108"/>
  </tableParts>
  <extLst>
    <ext xmlns:x14="http://schemas.microsoft.com/office/spreadsheetml/2009/9/main" uri="{CCE6A557-97BC-4b89-ADB6-D9C93CAAB3DF}">
      <x14:dataValidations xmlns:xm="http://schemas.microsoft.com/office/excel/2006/main" count="4">
        <x14:dataValidation type="list" allowBlank="1" showInputMessage="1" showErrorMessage="1" xr:uid="{2CC7988D-8F80-4B49-9713-2F97FA86EDAC}">
          <x14:formula1>
            <xm:f>'[01 BASE DE DATOS CONTRATACION - V2 COMPLETA CON TODOS LOS ARCHIVOS (1) (3).xlsx]Listas de Datos'!#REF!</xm:f>
          </x14:formula1>
          <xm:sqref>M4:M1048576</xm:sqref>
        </x14:dataValidation>
        <x14:dataValidation type="list" allowBlank="1" showInputMessage="1" showErrorMessage="1" xr:uid="{08773799-92CB-43C4-A9CE-A14EB805CCA9}">
          <x14:formula1>
            <xm:f>'[01 BASE DE DATOS CONTRATACION - V2 COMPLETA CON TODOS LOS ARCHIVOS (1) (3).xlsx]Listas de Datos'!#REF!</xm:f>
          </x14:formula1>
          <xm:sqref>K3:K183</xm:sqref>
        </x14:dataValidation>
        <x14:dataValidation type="list" allowBlank="1" showInputMessage="1" showErrorMessage="1" xr:uid="{2DBE179D-D796-4629-8D26-60AE5B76B1B9}">
          <x14:formula1>
            <xm:f>'[01 BASE DE DATOS CONTRATACION - V2 COMPLETA CON TODOS LOS ARCHIVOS (1) (3).xlsx]Listas de Datos'!#REF!</xm:f>
          </x14:formula1>
          <xm:sqref>Y3:Y182</xm:sqref>
        </x14:dataValidation>
        <x14:dataValidation type="list" allowBlank="1" showInputMessage="1" showErrorMessage="1" xr:uid="{C9E66EB4-5E5D-498B-A30B-DB42F40800B4}">
          <x14:formula1>
            <xm:f>'[01 BASE DE DATOS CONTRATACION - V2 COMPLETA CON TODOS LOS ARCHIVOS (1) (3).xlsx]Listas de Datos'!#REF!</xm:f>
          </x14:formula1>
          <xm:sqref>L3:L183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BD Matriz Contratacion 2022</vt:lpstr>
      <vt:lpstr>incBuyerDossierDetaillnkRequestReference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Yasser Isssa Zapata</dc:creator>
  <cp:lastModifiedBy>Yasser Isssa Zapata</cp:lastModifiedBy>
  <dcterms:created xsi:type="dcterms:W3CDTF">2022-09-23T16:05:32Z</dcterms:created>
  <dcterms:modified xsi:type="dcterms:W3CDTF">2022-09-23T16:05:58Z</dcterms:modified>
</cp:coreProperties>
</file>